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ups/Documents/Extensiones/"/>
    </mc:Choice>
  </mc:AlternateContent>
  <xr:revisionPtr revIDLastSave="0" documentId="13_ncr:1_{B4D3E5E0-B721-ED4A-A9AC-84A421DBDD6B}" xr6:coauthVersionLast="36" xr6:coauthVersionMax="36" xr10:uidLastSave="{00000000-0000-0000-0000-000000000000}"/>
  <bookViews>
    <workbookView xWindow="28800" yWindow="460" windowWidth="25600" windowHeight="20020" tabRatio="790" firstSheet="1" activeTab="4" xr2:uid="{00000000-000D-0000-FFFF-FFFF00000000}"/>
  </bookViews>
  <sheets>
    <sheet name="Parametros" sheetId="14" r:id="rId1"/>
    <sheet name="MENU PRINCIPAL" sheetId="21" r:id="rId2"/>
    <sheet name="DatosEstudiante" sheetId="30" r:id="rId3"/>
    <sheet name="PA" sheetId="27" r:id="rId4"/>
    <sheet name="CC" sheetId="2" r:id="rId5"/>
    <sheet name="FE" sheetId="4" r:id="rId6"/>
    <sheet name="CA" sheetId="12" r:id="rId7"/>
    <sheet name="CRO" sheetId="26" r:id="rId8"/>
    <sheet name="ONT" sheetId="13" r:id="rId9"/>
    <sheet name="IS" sheetId="22" r:id="rId10"/>
    <sheet name="IE" sheetId="24" r:id="rId11"/>
    <sheet name="AE" sheetId="23" r:id="rId12"/>
    <sheet name="IT" sheetId="29" r:id="rId13"/>
    <sheet name="AF" sheetId="25" r:id="rId14"/>
  </sheets>
  <definedNames>
    <definedName name="acta_area_actividad">CC!$I$31</definedName>
    <definedName name="Acta_Carrera">CC!$F$18</definedName>
    <definedName name="Acta_DelegInstit">CC!$G$60</definedName>
    <definedName name="Acta_DelegInstit_Propietario">CC!$M$60</definedName>
    <definedName name="acta_directora_vinculacion_ups">CC!$G$62</definedName>
    <definedName name="Acta_Estudiante">CC!$H$16</definedName>
    <definedName name="Acta_FechaSuscripcion">CC!$G$64</definedName>
    <definedName name="acta_fechFin_Ano">CC!$Q$26</definedName>
    <definedName name="acta_fechFin_Dia">CC!$O$26</definedName>
    <definedName name="acta_fechFin_Mes">CC!$P$26</definedName>
    <definedName name="acta_fechIni_Ano">CC!$Q$25</definedName>
    <definedName name="acta_fechIni_Dia">CC!$O$25</definedName>
    <definedName name="acta_fechIni_Mes">CC!$P$25</definedName>
    <definedName name="acta_nombre_empresa">CC!$G$9</definedName>
    <definedName name="acta_responsable_area">CC!$N$31</definedName>
    <definedName name="Acta_Tipo_Actividad">CC!$G$23</definedName>
    <definedName name="Acta_TutorAcademico">CC!$F$55</definedName>
    <definedName name="anos">Parametros!$G$2:$G$4</definedName>
    <definedName name="Carreras">Parametros!$A$2:$A$17</definedName>
    <definedName name="CartaComp_Cod">CC!$G$7</definedName>
    <definedName name="CartaComp_CodNum">CC!$O$7</definedName>
    <definedName name="ciclos">Parametros!$D$2:$D$11</definedName>
    <definedName name="dias">Parametros!$E$2:$E$32</definedName>
    <definedName name="Horas_Actividades">Parametros!$C$2:$C$6</definedName>
    <definedName name="Ins_Cedula">FE!$E$11</definedName>
    <definedName name="Ins_Cedula2" localSheetId="10">FE!#REF!</definedName>
    <definedName name="Ins_Cedula2" localSheetId="12">FE!#REF!</definedName>
    <definedName name="Ins_Cedula2">FE!#REF!</definedName>
    <definedName name="Ins_CedulaS" localSheetId="10">FE!#REF!</definedName>
    <definedName name="Ins_CedulaS" localSheetId="12">FE!#REF!</definedName>
    <definedName name="Ins_CedulaS">FE!#REF!</definedName>
    <definedName name="InsTipoDoc">FE!$E$9</definedName>
    <definedName name="meses">Parametros!$F$2:$F$13</definedName>
    <definedName name="_xlnm.Print_Area" localSheetId="11">AE!$B$1:$L$35</definedName>
    <definedName name="_xlnm.Print_Area" localSheetId="13">AF!$B$1:$M$38</definedName>
    <definedName name="_xlnm.Print_Area" localSheetId="6">CA!$B$1:$I$31</definedName>
    <definedName name="_xlnm.Print_Area" localSheetId="4">CC!$A$1:$S$70</definedName>
    <definedName name="_xlnm.Print_Area" localSheetId="7">CRO!$B$1:$P$29</definedName>
    <definedName name="_xlnm.Print_Area" localSheetId="5">FE!$A$1:$S$45</definedName>
    <definedName name="_xlnm.Print_Area" localSheetId="10">IE!$B$1:$L$39</definedName>
    <definedName name="_xlnm.Print_Area" localSheetId="9">IS!$B$1:$N$35</definedName>
    <definedName name="_xlnm.Print_Area" localSheetId="12">IT!$B$1:$L$42</definedName>
    <definedName name="_xlnm.Print_Area" localSheetId="8">ONT!$B$1:$I$36</definedName>
    <definedName name="_xlnm.Print_Area" localSheetId="3">PA!$B$1:$I$34</definedName>
    <definedName name="Programas">Parametros!$H$2:$H$13</definedName>
    <definedName name="Resp_VCS_sede">Parametros!$R$7</definedName>
    <definedName name="RespVCS">Parametros!$R$2</definedName>
    <definedName name="RespVCS_EX">Parametros!$R$6</definedName>
    <definedName name="RespVCS_PA">Parametros!$R$4</definedName>
    <definedName name="RespVCS_PP">Parametros!$R$5</definedName>
    <definedName name="RespVCS_PP_PA_EX">Parametros!$R$3</definedName>
    <definedName name="Tipos_Actividades">Parametros!$B$2:$B$6</definedName>
    <definedName name="tutores">Parametros!$I$2:$I$11</definedName>
  </definedNames>
  <calcPr calcId="181029"/>
</workbook>
</file>

<file path=xl/calcChain.xml><?xml version="1.0" encoding="utf-8"?>
<calcChain xmlns="http://schemas.openxmlformats.org/spreadsheetml/2006/main">
  <c r="C10" i="27" l="1"/>
  <c r="O7" i="2"/>
  <c r="G7" i="2"/>
  <c r="L11" i="25"/>
  <c r="H33" i="24"/>
  <c r="H32" i="23"/>
  <c r="H39" i="29"/>
  <c r="K25" i="26"/>
  <c r="G9" i="24"/>
  <c r="C33" i="13"/>
  <c r="C9" i="13"/>
  <c r="C32" i="13"/>
  <c r="H4" i="13"/>
  <c r="F4" i="12"/>
  <c r="F44" i="4"/>
  <c r="I17" i="4"/>
  <c r="Q26" i="2"/>
  <c r="P26" i="2"/>
  <c r="Q11" i="4" s="1"/>
  <c r="O26" i="2"/>
  <c r="P11" i="4" s="1"/>
  <c r="Q25" i="2"/>
  <c r="P25" i="2"/>
  <c r="O25" i="2"/>
  <c r="F11" i="25" s="1"/>
  <c r="F4" i="27"/>
  <c r="E9" i="29"/>
  <c r="G9" i="23"/>
  <c r="E39" i="4"/>
  <c r="E11" i="4"/>
  <c r="J11" i="29" s="1"/>
  <c r="G25" i="2"/>
  <c r="G64" i="2"/>
  <c r="H16" i="2"/>
  <c r="C26" i="26" s="1"/>
  <c r="G9" i="2"/>
  <c r="C19" i="13" s="1"/>
  <c r="G11" i="29"/>
  <c r="N20" i="26"/>
  <c r="C22" i="25"/>
  <c r="C23" i="25"/>
  <c r="C24" i="25"/>
  <c r="C25" i="25"/>
  <c r="C26" i="25"/>
  <c r="C21" i="25"/>
  <c r="C15" i="26"/>
  <c r="C16" i="26"/>
  <c r="C17" i="26"/>
  <c r="C18" i="26"/>
  <c r="C19" i="26"/>
  <c r="C14" i="26"/>
  <c r="I10" i="26"/>
  <c r="C11" i="27"/>
  <c r="C9" i="27"/>
  <c r="C18" i="22"/>
  <c r="C19" i="22"/>
  <c r="C20" i="22"/>
  <c r="C21" i="22"/>
  <c r="C22" i="22"/>
  <c r="C17" i="22"/>
  <c r="C14" i="24"/>
  <c r="F17" i="25"/>
  <c r="K15" i="25"/>
  <c r="D15" i="25"/>
  <c r="C15" i="24"/>
  <c r="C16" i="24"/>
  <c r="C17" i="24"/>
  <c r="C18" i="24"/>
  <c r="C19" i="24"/>
  <c r="G11" i="24"/>
  <c r="G11" i="23"/>
  <c r="G9" i="22"/>
  <c r="E24" i="22"/>
  <c r="J13" i="22"/>
  <c r="C34" i="13"/>
  <c r="C25" i="12"/>
  <c r="R11" i="4"/>
  <c r="R9" i="4"/>
  <c r="Q9" i="4"/>
  <c r="P9" i="4"/>
  <c r="C11" i="4"/>
  <c r="C10" i="12"/>
  <c r="C9" i="12"/>
  <c r="C8" i="12"/>
  <c r="C23" i="13"/>
  <c r="C21" i="13"/>
  <c r="C20" i="13"/>
  <c r="O28" i="4"/>
  <c r="E28" i="4"/>
  <c r="F30" i="4"/>
  <c r="C24" i="12"/>
  <c r="O29" i="4"/>
  <c r="O23" i="4"/>
  <c r="D23" i="4"/>
  <c r="G15" i="25" s="1"/>
  <c r="E13" i="4"/>
  <c r="E9" i="22" s="1"/>
  <c r="E11" i="24"/>
  <c r="E31" i="4"/>
  <c r="F29" i="4"/>
  <c r="F26" i="4"/>
  <c r="G27" i="4"/>
  <c r="E11" i="23"/>
  <c r="C28" i="27" l="1"/>
  <c r="E10" i="26"/>
  <c r="E11" i="29"/>
  <c r="G25" i="4"/>
  <c r="I7" i="25"/>
  <c r="C24" i="13"/>
  <c r="C27" i="26"/>
  <c r="N10" i="26"/>
  <c r="J11" i="24"/>
  <c r="J9" i="22"/>
  <c r="J11" i="23"/>
  <c r="C29" i="27"/>
  <c r="E7" i="22"/>
  <c r="C8" i="13"/>
  <c r="E11" i="22"/>
  <c r="E7" i="23"/>
  <c r="E7" i="29"/>
  <c r="E7" i="25"/>
  <c r="E7" i="24"/>
  <c r="G23" i="2"/>
  <c r="C22" i="13"/>
  <c r="E7" i="4"/>
  <c r="E8" i="26"/>
  <c r="C19" i="27" l="1"/>
  <c r="I7" i="29"/>
  <c r="N8" i="26"/>
  <c r="C17" i="12"/>
  <c r="J7" i="22"/>
  <c r="I7" i="23"/>
  <c r="I7" i="24"/>
  <c r="M7" i="4"/>
  <c r="C1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UPS</author>
  </authors>
  <commentList>
    <comment ref="D4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>UPS: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Realizar inmediatamente una vez aprobado por consejo de carrera el inicio de la pasantia</t>
        </r>
      </text>
    </comment>
    <comment ref="O7" authorId="0" shapeId="0" xr:uid="{00000000-0006-0000-0400-000002000000}">
      <text>
        <r>
          <rPr>
            <b/>
            <sz val="9"/>
            <color rgb="FF000000"/>
            <rFont val="Tahoma"/>
            <family val="2"/>
          </rPr>
          <t>UPS: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Consultar sobre el número asignado a su tramite</t>
        </r>
      </text>
    </comment>
    <comment ref="E11" authorId="0" shapeId="0" xr:uid="{00000000-0006-0000-0400-000003000000}">
      <text>
        <r>
          <rPr>
            <b/>
            <sz val="9"/>
            <color rgb="FF000000"/>
            <rFont val="Tahoma"/>
            <family val="2"/>
          </rPr>
          <t>UPS: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Completar</t>
        </r>
      </text>
    </comment>
    <comment ref="N1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Completar</t>
        </r>
      </text>
    </comment>
    <comment ref="J13" authorId="0" shapeId="0" xr:uid="{00000000-0006-0000-0400-000005000000}">
      <text>
        <r>
          <rPr>
            <b/>
            <sz val="9"/>
            <color rgb="FF000000"/>
            <rFont val="Tahoma"/>
            <family val="2"/>
          </rPr>
          <t>UPS: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Completar</t>
        </r>
      </text>
    </comment>
    <comment ref="N18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Seleccionar</t>
        </r>
      </text>
    </comment>
    <comment ref="I3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Completar
Ejemplo:
* CONTABLE - ADMINISTRATIVA
* SISTEMAS INFORMATICOS
* CONTABILIDAD
* DESARROLLO DE SOFTWARE
* REDES Y COMUNICACIONES
* ETC...</t>
        </r>
      </text>
    </comment>
    <comment ref="N3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Completar</t>
        </r>
      </text>
    </comment>
    <comment ref="D34" authorId="0" shapeId="0" xr:uid="{00000000-0006-0000-0400-000009000000}">
      <text>
        <r>
          <rPr>
            <b/>
            <sz val="9"/>
            <color rgb="FF000000"/>
            <rFont val="Tahoma"/>
            <family val="2"/>
          </rPr>
          <t>UPS: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Llenar con las actividades principales a desarrollarse</t>
        </r>
      </text>
    </comment>
    <comment ref="D41" authorId="0" shapeId="0" xr:uid="{00000000-0006-0000-0400-00000A000000}">
      <text>
        <r>
          <rPr>
            <b/>
            <sz val="9"/>
            <color rgb="FF000000"/>
            <rFont val="Tahoma"/>
            <family val="2"/>
          </rPr>
          <t>UPS: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Completar con los resultados esperados del desarrollo de la practica en cuanto a la actividad académicia</t>
        </r>
      </text>
    </comment>
    <comment ref="D48" authorId="0" shapeId="0" xr:uid="{00000000-0006-0000-0400-00000B000000}">
      <text>
        <r>
          <rPr>
            <b/>
            <sz val="9"/>
            <color rgb="FF000000"/>
            <rFont val="Tahoma"/>
            <family val="2"/>
          </rPr>
          <t>UPS: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Completar</t>
        </r>
      </text>
    </comment>
    <comment ref="G60" authorId="0" shapeId="0" xr:uid="{00000000-0006-0000-0400-00000C000000}">
      <text>
        <r>
          <rPr>
            <b/>
            <sz val="9"/>
            <color rgb="FF000000"/>
            <rFont val="Tahoma"/>
            <family val="2"/>
          </rPr>
          <t>UPS: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Completar con el nombre del Representante Legal / Gerente / Director / Máxima autoridad de la institución
</t>
        </r>
      </text>
    </comment>
    <comment ref="M60" authorId="0" shapeId="0" xr:uid="{00000000-0006-0000-0400-00000D000000}">
      <text>
        <r>
          <rPr>
            <b/>
            <sz val="9"/>
            <color rgb="FF000000"/>
            <rFont val="Tahoma"/>
            <family val="2"/>
          </rPr>
          <t>UPS: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Indicar el cargo del representante legal</t>
        </r>
      </text>
    </comment>
    <comment ref="O60" authorId="0" shapeId="0" xr:uid="{00000000-0006-0000-0400-00000E000000}">
      <text>
        <r>
          <rPr>
            <b/>
            <sz val="9"/>
            <color rgb="FF000000"/>
            <rFont val="Tahoma"/>
            <family val="2"/>
          </rPr>
          <t>UPS: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Completar con los telefonos de contacto del representante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UPS</author>
    <author>leticia</author>
  </authors>
  <commentList>
    <comment ref="E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Seleccionar</t>
        </r>
      </text>
    </comment>
    <comment ref="D1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Completar.
Ejemplo: ELOY ALFARO 346 Y JUNIN, ESQUINA</t>
        </r>
      </text>
    </comment>
    <comment ref="D17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Completar</t>
        </r>
      </text>
    </comment>
    <comment ref="I17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Completar</t>
        </r>
      </text>
    </comment>
    <comment ref="D19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Completar.
Ejemplo: www.facebook.com/rlelia</t>
        </r>
      </text>
    </comment>
    <comment ref="K19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Completar.
Ejemplo: @rlelia</t>
        </r>
      </text>
    </comment>
    <comment ref="D21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Completar.
Ejemplo: https://www.linkedin.com/in/leliarivera</t>
        </r>
      </text>
    </comment>
    <comment ref="N26" authorId="1" shapeId="0" xr:uid="{00000000-0006-0000-0500-000008000000}">
      <text>
        <r>
          <rPr>
            <b/>
            <sz val="8"/>
            <color indexed="81"/>
            <rFont val="Tahoma"/>
            <family val="2"/>
          </rPr>
          <t>Sólo llena este casillero en el caso de que sea un proyecto de vinculación</t>
        </r>
      </text>
    </comment>
    <comment ref="C33" authorId="0" shapeId="0" xr:uid="{00000000-0006-0000-0500-000009000000}">
      <text>
        <r>
          <rPr>
            <b/>
            <sz val="9"/>
            <color rgb="FF000000"/>
            <rFont val="Tahoma"/>
            <family val="2"/>
          </rPr>
          <t>UPS: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NOMBRE PROYECTO DE VINCULACIÓN
</t>
        </r>
      </text>
    </comment>
    <comment ref="C36" authorId="0" shapeId="0" xr:uid="{00000000-0006-0000-0500-00000A000000}">
      <text>
        <r>
          <rPr>
            <b/>
            <sz val="9"/>
            <color rgb="FF000000"/>
            <rFont val="Tahoma"/>
            <family val="2"/>
          </rPr>
          <t>UPS: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Completar con TAREAS A REALIZAR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UPS</author>
  </authors>
  <commentList>
    <comment ref="F1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En caso de requerir más semanas, se puede añadir las que se necesiten.   Solo tener en cuenta que al momento de irmprimir todo sea visible en una hoja
</t>
        </r>
      </text>
    </comment>
    <comment ref="F1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Completar según corresponda
</t>
        </r>
      </text>
    </comment>
    <comment ref="N1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 xml:space="preserve">UPS:
</t>
        </r>
        <r>
          <rPr>
            <sz val="9"/>
            <color indexed="81"/>
            <rFont val="Tahoma"/>
            <family val="2"/>
          </rPr>
          <t>Llenar el numero de horas según corresponda por actividad
30
60
….
Completar en TOTAL 200h</t>
        </r>
      </text>
    </comment>
    <comment ref="N20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Cuadrar a las 200 horas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UPS</author>
  </authors>
  <commentList>
    <comment ref="C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Una vez autorizada la pasantia, imprimir tres hojas de estas y entregar al docente tutor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UPS</author>
  </authors>
  <commentList>
    <comment ref="C5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Documento a realizarse al final de la actividad académica
</t>
        </r>
      </text>
    </comment>
    <comment ref="D37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Anexar una memoria técnica de las actividades realizadas dentro de la pasantía o práctica 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UPS</author>
  </authors>
  <commentList>
    <comment ref="C5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UPS:</t>
        </r>
        <r>
          <rPr>
            <sz val="9"/>
            <color indexed="81"/>
            <rFont val="Tahoma"/>
            <family val="2"/>
          </rPr>
          <t xml:space="preserve">
Documento a realizarse al final de la actividad académica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Guillermo Pizarro</author>
  </authors>
  <commentList>
    <comment ref="C19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Guillermo Pizarro:</t>
        </r>
        <r>
          <rPr>
            <sz val="9"/>
            <color indexed="81"/>
            <rFont val="Tahoma"/>
            <family val="2"/>
          </rPr>
          <t xml:space="preserve">
Esto podría ayudar para el informe de seguimiento (sería con las actividades), solo la parte de criterio de evaluación.</t>
        </r>
      </text>
    </comment>
  </commentList>
</comments>
</file>

<file path=xl/sharedStrings.xml><?xml version="1.0" encoding="utf-8"?>
<sst xmlns="http://schemas.openxmlformats.org/spreadsheetml/2006/main" count="466" uniqueCount="373">
  <si>
    <t>NOMBRE DE LA EMPRESA O INSTITUCIÓN:</t>
  </si>
  <si>
    <t>DIRECCIÓN:</t>
  </si>
  <si>
    <t>ACTIVIDAD PRINCIPAL DE LA EMPRESA O INSTITUCIÓN:</t>
  </si>
  <si>
    <t>APELLIDOS Y NOMBRES DEL ESTUDIANTE:</t>
  </si>
  <si>
    <t>TIPO DE ACTIVIDAD ACADÉMICA:</t>
  </si>
  <si>
    <t>OBJETO DE LA ACTIVIDAD ACADÉMICA:</t>
  </si>
  <si>
    <t>ÁREA QUE REQUIERE LA ACTIVIDAD ACADÉMICA:</t>
  </si>
  <si>
    <t>ACTIVIDADES PREVISTAS A SER DESARROLLADAS EN LA ACTIVIDAD ACADÉMICA: (SEÑALE AQUELLAS QUE PREVÉN RESULTADOS Y PRODUCTOS)</t>
  </si>
  <si>
    <t>RESULTADOS PREVISTOS DE ACTIVIDAD ACADÉMICA:</t>
  </si>
  <si>
    <t>PRODUCTOS ENTREGABLES PREVISTOS DE LA ACTIVIDAD ACADÉMICA (INCUYA TODOS LOS MATERIALES FÍSICOS QUE SE GENERAN EN LA INTERVENCIÓN)</t>
  </si>
  <si>
    <t>APELLIDOS Y NOMBRES DELEGADO UPS:</t>
  </si>
  <si>
    <t>LUGAR Y FECHA SUSCRIPCIÓN:</t>
  </si>
  <si>
    <t>CARRERA DE GRADO:</t>
  </si>
  <si>
    <t>RESPONSABLE DEL ÁREA:</t>
  </si>
  <si>
    <t>TELÉFONO:</t>
  </si>
  <si>
    <t>CARGO:</t>
  </si>
  <si>
    <t>TOTAL HORAS:</t>
  </si>
  <si>
    <t>FECHA INICIO:</t>
  </si>
  <si>
    <t>FECHA FINAL:</t>
  </si>
  <si>
    <t>HORARIO PREVISTO:</t>
  </si>
  <si>
    <t>3.</t>
  </si>
  <si>
    <t>4.</t>
  </si>
  <si>
    <t>5.</t>
  </si>
  <si>
    <t>6.</t>
  </si>
  <si>
    <t>firma</t>
  </si>
  <si>
    <t>sello</t>
  </si>
  <si>
    <t xml:space="preserve">2. </t>
  </si>
  <si>
    <t xml:space="preserve">1. </t>
  </si>
  <si>
    <t>PROGRAMA DE ATENCION A LOS SECTORES VULNERABLES CON EL INVOLUCRAMIENTO DE DOCENTES Y ESTUDIANTES</t>
  </si>
  <si>
    <t>NOMBRE DEL PROGRAMA:</t>
  </si>
  <si>
    <t>NOMBRE PROGRAMA:</t>
  </si>
  <si>
    <t>NOMBRE DEL TUTOR:</t>
  </si>
  <si>
    <t>INICIO:</t>
  </si>
  <si>
    <t>21</t>
  </si>
  <si>
    <t>ene</t>
  </si>
  <si>
    <t>04</t>
  </si>
  <si>
    <t>feb</t>
  </si>
  <si>
    <t>TELÉFONOS:</t>
  </si>
  <si>
    <t>E-MAIL:</t>
  </si>
  <si>
    <t>CARRERA:</t>
  </si>
  <si>
    <t>1er.</t>
  </si>
  <si>
    <t>INSTITUCIÓN O EMPRESA DE INTERÉS:</t>
  </si>
  <si>
    <t>AREA O DEPARTAMENTO DE INTERÉS:</t>
  </si>
  <si>
    <t>FIRMA DEL ESTUDIANTE</t>
  </si>
  <si>
    <t>LUGAR Y FECHA DE REGISTRO:</t>
  </si>
  <si>
    <t>ACTIVIDAD:</t>
  </si>
  <si>
    <t>PROGRAMA DE MOVILIDAD</t>
  </si>
  <si>
    <t xml:space="preserve">PROGRAMA DE INVESTIGACIÓN SOCIAL Y PRODUCTIVA </t>
  </si>
  <si>
    <t>APELLIDOS Y NOMBRES:</t>
  </si>
  <si>
    <t>9no.</t>
  </si>
  <si>
    <t>DIRECCIÓN TÉCNICA DE VINCULACIÓN CON LA SOCIEDAD</t>
  </si>
  <si>
    <t>DIRECCIÓN DE LA COMPAÑÍA:</t>
  </si>
  <si>
    <t>CARGO DEL RESPONSABLE CIA.:</t>
  </si>
  <si>
    <t>DEL PROYECTO:</t>
  </si>
  <si>
    <t>RESPONSABLE DE LA EMPRESA:</t>
  </si>
  <si>
    <t>NOMBRE DEL PROYECTO (en el caso de extensiones universitarias):</t>
  </si>
  <si>
    <t>28</t>
  </si>
  <si>
    <t>may</t>
  </si>
  <si>
    <t>PRÁCTICAS PRE PROFESIONALES</t>
  </si>
  <si>
    <t>De mis consideraciones:</t>
  </si>
  <si>
    <t>Presente.-</t>
  </si>
  <si>
    <t>TIPOS DE ACTIVIDADES</t>
  </si>
  <si>
    <t>03</t>
  </si>
  <si>
    <t>mar</t>
  </si>
  <si>
    <t>11</t>
  </si>
  <si>
    <t>jun</t>
  </si>
  <si>
    <t>Atentamente,</t>
  </si>
  <si>
    <t>Ciclos</t>
  </si>
  <si>
    <t>Día</t>
  </si>
  <si>
    <t>Mes</t>
  </si>
  <si>
    <t>Año</t>
  </si>
  <si>
    <t>Programa</t>
  </si>
  <si>
    <t>Tutores</t>
  </si>
  <si>
    <t>01</t>
  </si>
  <si>
    <t>PROGRAMA DE VINCULACION DE ESTUDIANTES EN EL SECTOR PUBLICO Y PRODUCTIVO DEL PAIS</t>
  </si>
  <si>
    <t>2do.</t>
  </si>
  <si>
    <t>02</t>
  </si>
  <si>
    <t>Proyecto de Pasantías</t>
  </si>
  <si>
    <t>3er.</t>
  </si>
  <si>
    <t>PROGRAMA DE FORMACION CONTINUA PARA LOS SECTORES EMPRESARIAL, PUBLICO Y ORGANIZACIONES SOCIALES</t>
  </si>
  <si>
    <t>4to.</t>
  </si>
  <si>
    <t>abr</t>
  </si>
  <si>
    <t>PROGRAMA DE APOYO A DOCENTES Y ESTUDIANTES DE INSTITUCIONES EDUCATIVAS</t>
  </si>
  <si>
    <t>Proyectos de extensión técnica</t>
  </si>
  <si>
    <t>5to.</t>
  </si>
  <si>
    <t>05</t>
  </si>
  <si>
    <t>PROGRAMA DE ATENCIÓN ESPECIALIZADA A LOS SECTORES PRODUCTIVOS, PÚBLICOS Y COMUNITARIOS</t>
  </si>
  <si>
    <t>Proyecto de tesis con apoyo técnico</t>
  </si>
  <si>
    <t>6to.</t>
  </si>
  <si>
    <t>06</t>
  </si>
  <si>
    <t>7mo.</t>
  </si>
  <si>
    <t>07</t>
  </si>
  <si>
    <t>jul</t>
  </si>
  <si>
    <t xml:space="preserve">PROGRAMA DE PROFESIONALIZACIÓN DE JÓVENES INDÍGENAS, AFRO ECUATORIANOS  Y DE COMUNIDADES EN RIESGO </t>
  </si>
  <si>
    <t>Proyecto de capacitación por carrera</t>
  </si>
  <si>
    <t>8vo.</t>
  </si>
  <si>
    <t>08</t>
  </si>
  <si>
    <t>ago</t>
  </si>
  <si>
    <t xml:space="preserve">PROGRAMA DE VINCULACIÓN DE ESTUDIANTES Y DOCENTES EN SECTORES SOCIALES </t>
  </si>
  <si>
    <t>09</t>
  </si>
  <si>
    <t>sep</t>
  </si>
  <si>
    <t>Formación, actualización y capacitación a los docentes de las instituciones educativas del SNE</t>
  </si>
  <si>
    <t>10</t>
  </si>
  <si>
    <t>oct</t>
  </si>
  <si>
    <t>PROGRAMA DE VINCULACIÓN DE GRADUADOS EN EL SECTOR PÚBLICO Y PRODUCTIVO DEL PAIS</t>
  </si>
  <si>
    <t>Asistencia a los estudiantes en los procesos de aprendizaje y rendimiento académico</t>
  </si>
  <si>
    <t>nov</t>
  </si>
  <si>
    <t>Nivelación de conocimientos a los estudiantes aspirantes al ingreso al sistema de educación superior</t>
  </si>
  <si>
    <t>12</t>
  </si>
  <si>
    <t>dic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</si>
  <si>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</si>
  <si>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</si>
  <si>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</si>
  <si>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</si>
  <si>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</si>
  <si>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</si>
  <si>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</si>
  <si>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</si>
  <si>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</si>
  <si>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</si>
  <si>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</si>
  <si>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</si>
  <si>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</si>
  <si>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</si>
  <si>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</si>
  <si>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</si>
  <si>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</si>
  <si>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Egresado</t>
  </si>
  <si>
    <t>Señor (a)</t>
  </si>
  <si>
    <t>(sello)</t>
  </si>
  <si>
    <t>CARRERAS</t>
  </si>
  <si>
    <t>CONTABILIDAD Y AUDITORÍA</t>
  </si>
  <si>
    <t>ADMINISTRACIÓN DE EMPRESAS</t>
  </si>
  <si>
    <t>INGENIERÍA ELÉCTRICA</t>
  </si>
  <si>
    <t>INGENIERÍA ELECTRÓNICA</t>
  </si>
  <si>
    <t>COMUNICACIÓN SOCIAL</t>
  </si>
  <si>
    <t>HORAS</t>
  </si>
  <si>
    <t>64 horas</t>
  </si>
  <si>
    <t>200 horas</t>
  </si>
  <si>
    <t>400 horas</t>
  </si>
  <si>
    <t>DETALLE BREVEMENTE LAS ACTIVIDADES A REALIZAR (en el caso de Pasantías o Prácticas Pre profesionales):</t>
  </si>
  <si>
    <t>1.       Proyecto de servicio de análisis especializados</t>
  </si>
  <si>
    <t>2.       Proyecto consultorio psicológico</t>
  </si>
  <si>
    <t>3.       Proyecto consultorías y asesorías</t>
  </si>
  <si>
    <t xml:space="preserve">1.       Proyecto de Investigación aplicada 2 por carrera, 2 por programa de postgrado y 2 por Centro de Investigación </t>
  </si>
  <si>
    <t xml:space="preserve">2.       Proyecto Desarrollo tecnológico (2/Sede) </t>
  </si>
  <si>
    <t xml:space="preserve">1.       Proyecto de Residencia Intercultural Universitaria </t>
  </si>
  <si>
    <t xml:space="preserve">2.       Proyecto de becas y subvenciones  </t>
  </si>
  <si>
    <t>1.       Proyecto de difusión cultural 1/Sede</t>
  </si>
  <si>
    <t>2.       Proyecto de fortalecimiento comunitario 2/carrera</t>
  </si>
  <si>
    <t>3.       Proyecto de Asocianismo Salesiano 1/sede</t>
  </si>
  <si>
    <t>1.       Proyecto de movilidad estudiantil 1/nacional</t>
  </si>
  <si>
    <t>2.       Proyecto de participación en eventos académicos y científicos 1/nacional</t>
  </si>
  <si>
    <t>Cabe destacar que su función es recibir el criterio del responsable de la institución durante el proceso en mención, y así proceder a acreditar las actividades realizadas por el estudiante en:</t>
  </si>
  <si>
    <t>Para este efecto se adjunta la Ficha del Estudiante con toda la información relacionada a dicha actividad. Por lo expuesto anteriormente, reiteramos nuestro agradecimiento y le solicitamos brindar las facilidades necesarias para el cumplimiento de este objetivo."</t>
  </si>
  <si>
    <t>horario variado</t>
  </si>
  <si>
    <t>CICLO o SEMESTRE QUE CURSA:</t>
  </si>
  <si>
    <t>042590630 - 0976543280</t>
  </si>
  <si>
    <t>Resultado 1</t>
  </si>
  <si>
    <t>Producto 1</t>
  </si>
  <si>
    <t>Producto 2</t>
  </si>
  <si>
    <t>Producto 3</t>
  </si>
  <si>
    <t>Producto 4</t>
  </si>
  <si>
    <t>Producto 5</t>
  </si>
  <si>
    <t>Producto 6</t>
  </si>
  <si>
    <t>No.</t>
  </si>
  <si>
    <t>CARTA COMPROMISO INTERINSTITUCIONAL</t>
  </si>
  <si>
    <t>REPRESENTANTE LEGAL</t>
  </si>
  <si>
    <t>CÓDIGO:</t>
  </si>
  <si>
    <t>APELLIDOS Y NOMBRES DEL REPRESENTANTE LEGAL:</t>
  </si>
  <si>
    <t xml:space="preserve">    HORARIO PREVISTO:</t>
  </si>
  <si>
    <t>I. INFORMACIÓN GENERAL</t>
  </si>
  <si>
    <t>II. DESCRIPCIÓN ESTRATÉGICA DE INTERVENCIÓN</t>
  </si>
  <si>
    <t>III. ACEPTACIÓN Y LEGALIZACIÓN</t>
  </si>
  <si>
    <t>RESPONSABLE VCS</t>
  </si>
  <si>
    <t>RESPONSABLE PP</t>
  </si>
  <si>
    <t>RESPONSABLE PA</t>
  </si>
  <si>
    <t>RESPONSABLE EX</t>
  </si>
  <si>
    <t>CARGOS</t>
  </si>
  <si>
    <t xml:space="preserve">Responsable de Vinculación con la Sociedad de la Carrera de </t>
  </si>
  <si>
    <t xml:space="preserve">Responsable de Prácticas Pre profesionales, Pasantías y Extensiones de la Carrera de </t>
  </si>
  <si>
    <t xml:space="preserve">Responsable de Pasantías de la Carrera de </t>
  </si>
  <si>
    <t xml:space="preserve">Responsable de Prácticas Pre profesionales de la Carrera de </t>
  </si>
  <si>
    <t xml:space="preserve">Responsable de Extensiones de la Carrera de </t>
  </si>
  <si>
    <t>ING. JORGE LLAGUNO</t>
  </si>
  <si>
    <t>TIPO DE DOCUMENTO:</t>
  </si>
  <si>
    <t>TIPO DE DOCUMENTO</t>
  </si>
  <si>
    <t>FICHA DEL ESTUDIANTE PARA EL TUTOR</t>
  </si>
  <si>
    <t>CÉDULA DE CIUDADANÍA</t>
  </si>
  <si>
    <t>CÉDULA DE IDENTIDAD</t>
  </si>
  <si>
    <t>PASAPORTE</t>
  </si>
  <si>
    <t>FACEBOOK:</t>
  </si>
  <si>
    <t>TWITTER:</t>
  </si>
  <si>
    <t>LINKEDIN:</t>
  </si>
  <si>
    <t>CICLO Ó SEMESTRE QUE CURSA:</t>
  </si>
  <si>
    <t>FIRMA DOCENTE TUTOR</t>
  </si>
  <si>
    <t>CÓDIGO</t>
  </si>
  <si>
    <t>EXTENSIONES</t>
  </si>
  <si>
    <t>PASANTÍAS</t>
  </si>
  <si>
    <t>INGENIERÍA DE SISTEMAS</t>
  </si>
  <si>
    <t>CARTA COMPROMISO</t>
  </si>
  <si>
    <t>CARTA DE ACEPTACIÓN</t>
  </si>
  <si>
    <t>En caso de no existir Carta de Petición</t>
  </si>
  <si>
    <t>FICHA DEL ESTUDIANTE</t>
  </si>
  <si>
    <t>OFICIO DE NOTIFICACIÓN AL TUTOR</t>
  </si>
  <si>
    <t>CON LA ENTIDAD EXTERNA</t>
  </si>
  <si>
    <t>EN LA ADMINISTRACIÓN DE LA CARRERA</t>
  </si>
  <si>
    <t>Formulario:</t>
  </si>
  <si>
    <t>Para imprimir:</t>
  </si>
  <si>
    <t>INFORME DE SEGUIMIENTO</t>
  </si>
  <si>
    <t>CARTA COMPROMISO:</t>
  </si>
  <si>
    <t>RESPONSABLE INSTITUCIÓN:</t>
  </si>
  <si>
    <t>HORAS ASIGNADAS</t>
  </si>
  <si>
    <t>ACTIVIDADES</t>
  </si>
  <si>
    <t>TIPO DE ACTIVIDAD:</t>
  </si>
  <si>
    <t>TOTAL PARCIAL:</t>
  </si>
  <si>
    <t>TOTAL HORAS :</t>
  </si>
  <si>
    <t>TUTOR UPS:</t>
  </si>
  <si>
    <t>ESTUDIANTE:</t>
  </si>
  <si>
    <t>FECHA DE VISITA:</t>
  </si>
  <si>
    <t>Firma del Tutor UPS</t>
  </si>
  <si>
    <t>Firma del Tutor Institución</t>
  </si>
  <si>
    <t>TUTOR DE LA INSTITUCIÓN:</t>
  </si>
  <si>
    <t>AUTOEVALUACIÓN DEL ESTUDIANTE</t>
  </si>
  <si>
    <t>RESOLUCIÓN DE CONSEJO DE INICIO DE ACTIVIDAD:</t>
  </si>
  <si>
    <t xml:space="preserve">Auto-evalúe con honestidad su grado de participación durante el tiempo que efectúo  en la Institución la extensión universitaria, en función de las siguientes equivalencias:
</t>
  </si>
  <si>
    <t>Muy Satisfactorio</t>
  </si>
  <si>
    <t>Satisfactorio</t>
  </si>
  <si>
    <t>Aceptable</t>
  </si>
  <si>
    <t>Deficiente</t>
  </si>
  <si>
    <t>Malo</t>
  </si>
  <si>
    <t>ASPECTOS Y EVIDENCIAS</t>
  </si>
  <si>
    <t>ESCALA</t>
  </si>
  <si>
    <t>a. Asistencia y puntualidad durante la extensión universitaria.</t>
  </si>
  <si>
    <t>b. Responsabilidad, disposición y cumplimiento en la ejecución de tareas.</t>
  </si>
  <si>
    <t>c. En las relaciones con el personal de la Institución ha predominado la cortesía, el buen trato y la amabilidad.</t>
  </si>
  <si>
    <t xml:space="preserve">d. Utilización adecuada de procedimientos metodológicos. </t>
  </si>
  <si>
    <t>e. Conocimientos teóricos y prácticos de la carrera.</t>
  </si>
  <si>
    <t>INFORME DEL ESTUDIANTE</t>
  </si>
  <si>
    <t>OBSERVACIONES</t>
  </si>
  <si>
    <t>ACTA DE FINIQUITO</t>
  </si>
  <si>
    <t>CC / CO Código:</t>
  </si>
  <si>
    <t>INSTITUCIÓN:</t>
  </si>
  <si>
    <t xml:space="preserve">Nota: </t>
  </si>
  <si>
    <t>CC - Carta Compromiso; CO - Convenio.</t>
  </si>
  <si>
    <t>PROGRAMA O PROYECTO (si aplica):</t>
  </si>
  <si>
    <t>PLAZO DEL INSTRUMENTO LEGAL:</t>
  </si>
  <si>
    <t>Fecha de inicio efectivo:</t>
  </si>
  <si>
    <t>PRESUPUESTO REFERENCIAL (si aplica):</t>
  </si>
  <si>
    <t>PRESUPUESTO EJECUTADO (si aplica):</t>
  </si>
  <si>
    <t>% de Ejecución:</t>
  </si>
  <si>
    <t>HOMÓLOGO INSTITUCIONAL:</t>
  </si>
  <si>
    <t>OBJETO DE LA CC / CO:</t>
  </si>
  <si>
    <t>PRODUCTOS GENERADOS</t>
  </si>
  <si>
    <t>CRITERIOS DE EVALUACIÓN</t>
  </si>
  <si>
    <t>CRITERIOS DE DESEMPEÑO</t>
  </si>
  <si>
    <t>RESP.:</t>
  </si>
  <si>
    <t>PROVINCIA/CIUDAD/CANTÓN:</t>
  </si>
  <si>
    <t>FECHA:</t>
  </si>
  <si>
    <t>LUGAR:</t>
  </si>
  <si>
    <t>COMPARECIENTES:</t>
  </si>
  <si>
    <t>PETICIÓN DE APROBACIÓN</t>
  </si>
  <si>
    <t>DIRECTOR DE CARRERA</t>
  </si>
  <si>
    <t>Director de la Carrera de</t>
  </si>
  <si>
    <t>RESPONSABLE PP, PA, EX</t>
  </si>
  <si>
    <t>CRONOGRAMA DE ACTIVIDADES</t>
  </si>
  <si>
    <t>CRONOGRAMA</t>
  </si>
  <si>
    <r>
      <rPr>
        <b/>
        <sz val="12"/>
        <rFont val="Calibri"/>
        <family val="2"/>
      </rPr>
      <t>FIN:</t>
    </r>
    <r>
      <rPr>
        <sz val="12"/>
        <color indexed="8"/>
        <rFont val="Calibri"/>
        <family val="2"/>
      </rPr>
      <t xml:space="preserve"> </t>
    </r>
  </si>
  <si>
    <t>CONCLUSIONES</t>
  </si>
  <si>
    <t>RECOMENDACIONES</t>
  </si>
  <si>
    <t xml:space="preserve">Adjunto: </t>
  </si>
  <si>
    <t>INFORME DEL TUTOR</t>
  </si>
  <si>
    <t>TUTOR:</t>
  </si>
  <si>
    <t>CUESTIONARIO</t>
  </si>
  <si>
    <t>a. ¿Se cumplió con las actividades propuestas en la Carta Compromiso?</t>
  </si>
  <si>
    <t>b. ¿Satisfacieron los resultados a la labor institucional?</t>
  </si>
  <si>
    <t>c. ¿El estudiante tuvo la información necesaria del proceso de pasantías, prácticas pre profesionales ó extensiones?</t>
  </si>
  <si>
    <t>d. La calidad de los productos ofrecidos fueron:</t>
  </si>
  <si>
    <t>e. El comportamiento del estudiante en la institución externa fue:</t>
  </si>
  <si>
    <t>f. La destreza desmostrada del estudiante en sus actividades fue:</t>
  </si>
  <si>
    <t>g. El nivel de información proporcionada por la institución externa fue:</t>
  </si>
  <si>
    <t>h. La relación del estudiante con el tutor de la institución externa fue:</t>
  </si>
  <si>
    <t>i. La relación del estudiante con el tutor de la UPS fue:</t>
  </si>
  <si>
    <t>En caso de tener observaciones, inquietudes y/o sugerencias, detallar a continuación:</t>
  </si>
  <si>
    <t>Firma Docente Tutor</t>
  </si>
  <si>
    <t>Satisfacción *</t>
  </si>
  <si>
    <t>Utilidad *</t>
  </si>
  <si>
    <t>Pertinencia *</t>
  </si>
  <si>
    <t>Fecha término efectivo:</t>
  </si>
  <si>
    <t>PRODUCTOS</t>
  </si>
  <si>
    <t>LOGROS *</t>
  </si>
  <si>
    <t>* Logros con respecto a la actividad técnica y/o personal.</t>
  </si>
  <si>
    <t>Firma del Estudiante</t>
  </si>
  <si>
    <t>Técnico **</t>
  </si>
  <si>
    <t>Personal *</t>
  </si>
  <si>
    <t>Contextual *</t>
  </si>
  <si>
    <t>h</t>
  </si>
  <si>
    <t>TOTAL</t>
  </si>
  <si>
    <t>INFORME DE PETICIÓN VERBAL</t>
  </si>
  <si>
    <t>INFORME DE TUTOR</t>
  </si>
  <si>
    <t>x</t>
  </si>
  <si>
    <t>* Calificar sobre 5 cada producto generado (5 - Muy Satisfactorio, 4 - Satisfactorio, 3 - Aceptable, 2 - Deficiente, 1 - Malo).</t>
  </si>
  <si>
    <t>** Calificar sobre 5 cada actividad. (5 - Muy Satisfactorio, 4 - Satisfactorio, 3 - Aceptable, 2 - Deficiente, 1 - Malo)</t>
  </si>
  <si>
    <t>* Calificar sobre 5 el criterio personal y contextual. (5 - Muy Satisfactorio, 4 - Satisfactorio, 3 - Aceptable, 2 - Deficiente, 1 - Malo)</t>
  </si>
  <si>
    <t>Universidad Politécnica Salesiana, Sede Cuenca</t>
  </si>
  <si>
    <t>Eco. Dalton Paúl Orellana Quezada</t>
  </si>
  <si>
    <t>DIRECTOR TÉCNICA DE VINCULACIÓN UPS</t>
  </si>
  <si>
    <t>07862213 ext.1188</t>
  </si>
  <si>
    <t>Director Técnica de Vinculación con la Sociedad</t>
  </si>
  <si>
    <t>CC001.PP-CIS</t>
  </si>
  <si>
    <t>CC001.EX-CIS</t>
  </si>
  <si>
    <t>Ing. Bertha Tacuri</t>
  </si>
  <si>
    <t>Ing. Cristian Timbi</t>
  </si>
  <si>
    <t xml:space="preserve">FIRMA DOCENTE </t>
  </si>
  <si>
    <t>CULTURA FÍSICA</t>
  </si>
  <si>
    <t>GESTIÓN PARA EL DESARROLLO LOCAL SOSTENIBLE</t>
  </si>
  <si>
    <t>INGENIERÍA AMBIENTAL</t>
  </si>
  <si>
    <t>INGENIERÍA EN BIOTECNOLOGÍA DE LOS RECURSOS NATURALES</t>
  </si>
  <si>
    <t>INGENIERÍA MECÁNICA</t>
  </si>
  <si>
    <t>INGENIERÍA MECÁNICA AUTOMOTRIZ</t>
  </si>
  <si>
    <t>INGENIERÍA MECATRÓNICA</t>
  </si>
  <si>
    <t>MEDICINA VETERINARIA Y ZOOTECNIA</t>
  </si>
  <si>
    <t>PEDAGOGÍA</t>
  </si>
  <si>
    <t>PSICOLOGÍA DEL TRABAJO</t>
  </si>
  <si>
    <t>CC001.PA-CIS</t>
  </si>
  <si>
    <t>Cédula de Identidad</t>
  </si>
  <si>
    <t>Número de Resolución</t>
  </si>
  <si>
    <t>Fecha de inicio</t>
  </si>
  <si>
    <t>Institución</t>
  </si>
  <si>
    <t>Título del Proyecto</t>
  </si>
  <si>
    <t>Apellidos y Nombres</t>
  </si>
  <si>
    <t>Nombre del Tutor</t>
  </si>
  <si>
    <t>Tipo de Actividad</t>
  </si>
  <si>
    <t>Fecha de inicio de tramitación</t>
  </si>
  <si>
    <t>Fecha de Solicitud a Consejo de Inicio</t>
  </si>
  <si>
    <t>Email</t>
  </si>
  <si>
    <t>Resultado 2</t>
  </si>
  <si>
    <t>Resultado 3</t>
  </si>
  <si>
    <t>Resultado 4</t>
  </si>
  <si>
    <t>Resultado 5</t>
  </si>
  <si>
    <t>Resultado 6</t>
  </si>
  <si>
    <t>Memoria de la actividad académica</t>
  </si>
  <si>
    <t>Para INICIAR realizar un oficio online con el texto expuesto a continuación</t>
  </si>
  <si>
    <t>Son datos del proceso e indicador por el Responsable de la Carrera (no modificar)</t>
  </si>
  <si>
    <t>Fecha de finalización definida en proyecto</t>
  </si>
  <si>
    <t>Fecha de finalización efectiva</t>
  </si>
  <si>
    <t>Número de Registro</t>
  </si>
  <si>
    <t>Documento para uso interno del Responsable de la Carrera</t>
  </si>
  <si>
    <t>(horas)</t>
  </si>
  <si>
    <t>Una vez autorizada la Pasantía/Practica o Extensión solicitar oficio a la Empresa con un texto (incluyendo fecha) similar o equivalente al expuesto a  continuación</t>
  </si>
  <si>
    <t>DIAS</t>
  </si>
  <si>
    <t>FASES</t>
  </si>
  <si>
    <t>Actividad</t>
  </si>
  <si>
    <t>a) Realizar el proyecto de intervención relacionado al trabajo a realizar</t>
  </si>
  <si>
    <t>b) Realizar una solicitud de inicio dirigida a la Directora de Carrera
     Formato hoja "PH"</t>
  </si>
  <si>
    <t>a) Aprobada el inicio de la actividad por parte del Consejo de Carrera, solicitar al encargado de la Coordinación de Extensiones y Pasantías los siguientes datos:
   * Fecha de inicio de tramitación
   * Fecha de inicio aprobada por consejo
   * N° de resolución de autorización de inicio
   * Tipo de actividad
   * Número de registro
   * Nombre del docente tutor</t>
  </si>
  <si>
    <t>b) Llene los datos correspondientes a las hojas:
    Hoja CC
    Hoja FE
    Hoja CRO</t>
  </si>
  <si>
    <t>Actividad 1</t>
  </si>
  <si>
    <t>Actividad 2</t>
  </si>
  <si>
    <t xml:space="preserve">Actividad 3 </t>
  </si>
  <si>
    <t>Actividad 4</t>
  </si>
  <si>
    <t>Actividad 5</t>
  </si>
  <si>
    <t>Actividad 6</t>
  </si>
  <si>
    <t>3) Enviar al coordinador de pasantia este documento con los datos llenados de las hojas indicadas en las actividad b.</t>
  </si>
  <si>
    <t>a) Acercarse personalmente para recibir unos oficios impresos mismo que debe hacer  llegar a la empresa y al tutor designado</t>
  </si>
  <si>
    <t>b) Coordinar con el tutor sobre las tres visitas que deberá recibir</t>
  </si>
  <si>
    <t>a) Al finalizar la actividad:
    * Llenar las hojas faltantes correspondientes al estudiante.
    * Imprimir las hojas correspondientes y hacerles llegar al tutor para su llenado.
    * Lllenar y hacer firmar el acta de finiquito</t>
  </si>
  <si>
    <t>b) Solicitar a la empresa o insititución un certificado de cumplimiento del trabajo, en el que como minimo se incluya a más de sus dos nombres y apellidos y número de cédula, la actividad desarrollada (título del proyecto) y el periodo (fechas) en el que la realizó.</t>
  </si>
  <si>
    <t xml:space="preserve">c) Desarrollar una memoría técnica (detalle) del trabajo realizado </t>
  </si>
  <si>
    <t>d) Entregar toda la documentación al cordinador de pasantias y extensiones</t>
  </si>
  <si>
    <t>0105630743</t>
  </si>
  <si>
    <t>Ing. Vladimir Robles</t>
  </si>
  <si>
    <t>2 impresiones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</si>
</sst>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GUAYAQUIL&quot;\ [$-F800]dddd\,\ mmmm\ dd\,\ yyyy"/>
    <numFmt numFmtId="165" formatCode="[$-300A]d&quot; de &quot;mmmm&quot; de &quot;yyyy;@"/>
  </numFmts>
  <fonts count="5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 Narrow"/>
      <family val="2"/>
    </font>
    <font>
      <sz val="11"/>
      <name val="Angsana New"/>
      <family val="1"/>
    </font>
    <font>
      <b/>
      <sz val="8"/>
      <color indexed="81"/>
      <name val="Tahoma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ngsana New"/>
      <family val="1"/>
    </font>
    <font>
      <b/>
      <sz val="11"/>
      <color theme="1"/>
      <name val="Angsana New"/>
      <family val="1"/>
    </font>
    <font>
      <sz val="11"/>
      <color rgb="FF0070C0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b/>
      <u/>
      <sz val="10"/>
      <color theme="0"/>
      <name val="Arial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20"/>
      <color theme="1"/>
      <name val="Calibri 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u/>
      <sz val="12"/>
      <name val="Calibri"/>
      <family val="2"/>
      <scheme val="minor"/>
    </font>
    <font>
      <sz val="14"/>
      <name val="Bodoni MT Black"/>
      <family val="1"/>
    </font>
    <font>
      <sz val="10"/>
      <name val="Arial Narrow"/>
      <family val="2"/>
    </font>
    <font>
      <sz val="12"/>
      <color theme="0"/>
      <name val="Calibri"/>
      <family val="2"/>
      <scheme val="minor"/>
    </font>
    <font>
      <sz val="10"/>
      <color indexed="12"/>
      <name val="Arial"/>
      <family val="2"/>
    </font>
    <font>
      <u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4">
    <xf numFmtId="0" fontId="0" fillId="0" borderId="0" xfId="0"/>
    <xf numFmtId="0" fontId="11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Fill="1" applyBorder="1"/>
    <xf numFmtId="0" fontId="2" fillId="0" borderId="3" xfId="0" applyFont="1" applyBorder="1" applyAlignment="1">
      <alignment horizontal="center"/>
    </xf>
    <xf numFmtId="0" fontId="15" fillId="0" borderId="0" xfId="0" applyFont="1"/>
    <xf numFmtId="0" fontId="15" fillId="0" borderId="10" xfId="0" applyFont="1" applyBorder="1"/>
    <xf numFmtId="0" fontId="15" fillId="0" borderId="12" xfId="0" applyFont="1" applyBorder="1"/>
    <xf numFmtId="0" fontId="15" fillId="0" borderId="1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4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15" fillId="0" borderId="0" xfId="0" applyFont="1" applyBorder="1"/>
    <xf numFmtId="0" fontId="2" fillId="0" borderId="15" xfId="0" applyFont="1" applyBorder="1" applyAlignment="1">
      <alignment horizontal="left" vertical="center" wrapText="1" indent="4"/>
    </xf>
    <xf numFmtId="0" fontId="2" fillId="0" borderId="12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6" fillId="0" borderId="0" xfId="0" applyFont="1"/>
    <xf numFmtId="0" fontId="0" fillId="0" borderId="0" xfId="0" applyFont="1"/>
    <xf numFmtId="0" fontId="18" fillId="6" borderId="10" xfId="1" applyFont="1" applyFill="1" applyBorder="1" applyAlignment="1" applyProtection="1">
      <alignment horizontal="center" vertical="center"/>
    </xf>
    <xf numFmtId="0" fontId="7" fillId="7" borderId="10" xfId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Fill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3" fillId="0" borderId="0" xfId="1" applyFont="1" applyFill="1" applyBorder="1" applyAlignment="1" applyProtection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NumberFormat="1" applyFont="1" applyAlignment="1">
      <alignment vertical="center"/>
    </xf>
    <xf numFmtId="0" fontId="22" fillId="0" borderId="0" xfId="0" applyFont="1"/>
    <xf numFmtId="0" fontId="22" fillId="0" borderId="4" xfId="0" applyFont="1" applyBorder="1"/>
    <xf numFmtId="0" fontId="22" fillId="0" borderId="0" xfId="0" applyFont="1" applyAlignment="1"/>
    <xf numFmtId="0" fontId="22" fillId="0" borderId="0" xfId="0" applyFont="1" applyAlignment="1">
      <alignment vertical="center"/>
    </xf>
    <xf numFmtId="0" fontId="24" fillId="2" borderId="4" xfId="0" applyFont="1" applyFill="1" applyBorder="1"/>
    <xf numFmtId="0" fontId="25" fillId="2" borderId="4" xfId="0" applyFont="1" applyFill="1" applyBorder="1"/>
    <xf numFmtId="0" fontId="25" fillId="2" borderId="0" xfId="0" applyFont="1" applyFill="1"/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25" fillId="2" borderId="0" xfId="0" applyFont="1" applyFill="1" applyBorder="1"/>
    <xf numFmtId="0" fontId="3" fillId="2" borderId="0" xfId="1" applyFont="1" applyFill="1" applyBorder="1" applyAlignment="1" applyProtection="1">
      <alignment horizontal="center" vertical="center"/>
    </xf>
    <xf numFmtId="0" fontId="24" fillId="2" borderId="0" xfId="0" applyFont="1" applyFill="1"/>
    <xf numFmtId="0" fontId="25" fillId="2" borderId="1" xfId="0" applyFont="1" applyFill="1" applyBorder="1"/>
    <xf numFmtId="0" fontId="25" fillId="2" borderId="0" xfId="0" applyFont="1" applyFill="1" applyAlignment="1">
      <alignment wrapText="1"/>
    </xf>
    <xf numFmtId="0" fontId="22" fillId="0" borderId="4" xfId="0" applyFont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/>
    <xf numFmtId="0" fontId="26" fillId="2" borderId="0" xfId="0" applyNumberFormat="1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6" fillId="7" borderId="0" xfId="0" applyFont="1" applyFill="1"/>
    <xf numFmtId="0" fontId="0" fillId="7" borderId="0" xfId="0" applyFill="1"/>
    <xf numFmtId="0" fontId="0" fillId="7" borderId="0" xfId="0" applyFont="1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vertical="center" wrapText="1"/>
    </xf>
    <xf numFmtId="0" fontId="19" fillId="7" borderId="0" xfId="0" applyFont="1" applyFill="1"/>
    <xf numFmtId="0" fontId="19" fillId="7" borderId="0" xfId="0" applyFont="1" applyFill="1" applyAlignment="1">
      <alignment vertical="center"/>
    </xf>
    <xf numFmtId="0" fontId="19" fillId="7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/>
    </xf>
    <xf numFmtId="0" fontId="19" fillId="2" borderId="0" xfId="0" applyFont="1" applyFill="1"/>
    <xf numFmtId="0" fontId="20" fillId="2" borderId="0" xfId="0" applyFont="1" applyFill="1" applyAlignment="1">
      <alignment horizontal="left" indent="2"/>
    </xf>
    <xf numFmtId="0" fontId="20" fillId="2" borderId="0" xfId="0" applyFont="1" applyFill="1" applyAlignment="1"/>
    <xf numFmtId="0" fontId="20" fillId="2" borderId="0" xfId="0" applyFont="1" applyFill="1"/>
    <xf numFmtId="0" fontId="26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31" fillId="7" borderId="0" xfId="0" applyFont="1" applyFill="1"/>
    <xf numFmtId="0" fontId="31" fillId="2" borderId="0" xfId="0" applyFont="1" applyFill="1"/>
    <xf numFmtId="0" fontId="22" fillId="7" borderId="0" xfId="0" applyFont="1" applyFill="1"/>
    <xf numFmtId="0" fontId="22" fillId="0" borderId="0" xfId="0" applyFont="1" applyFill="1"/>
    <xf numFmtId="0" fontId="33" fillId="0" borderId="0" xfId="0" applyFont="1" applyFill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33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33" fillId="0" borderId="0" xfId="0" applyFont="1"/>
    <xf numFmtId="0" fontId="1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17" fillId="0" borderId="0" xfId="0" applyFont="1" applyBorder="1"/>
    <xf numFmtId="0" fontId="17" fillId="0" borderId="0" xfId="0" applyFont="1"/>
    <xf numFmtId="0" fontId="33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33" fillId="0" borderId="0" xfId="0" applyFont="1" applyBorder="1"/>
    <xf numFmtId="0" fontId="33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7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Continuous" vertical="top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center"/>
    </xf>
    <xf numFmtId="0" fontId="33" fillId="0" borderId="0" xfId="0" applyFont="1" applyBorder="1" applyAlignment="1"/>
    <xf numFmtId="0" fontId="0" fillId="2" borderId="0" xfId="0" applyFill="1"/>
    <xf numFmtId="0" fontId="28" fillId="2" borderId="0" xfId="0" applyFont="1" applyFill="1"/>
    <xf numFmtId="0" fontId="22" fillId="2" borderId="0" xfId="0" applyFont="1" applyFill="1"/>
    <xf numFmtId="0" fontId="29" fillId="2" borderId="0" xfId="0" applyFont="1" applyFill="1"/>
    <xf numFmtId="0" fontId="0" fillId="2" borderId="0" xfId="0" applyFont="1" applyFill="1" applyBorder="1" applyAlignment="1">
      <alignment horizontal="center"/>
    </xf>
    <xf numFmtId="0" fontId="29" fillId="2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/>
    </xf>
    <xf numFmtId="0" fontId="29" fillId="2" borderId="0" xfId="0" applyFont="1" applyFill="1" applyAlignment="1">
      <alignment horizontal="right"/>
    </xf>
    <xf numFmtId="0" fontId="28" fillId="7" borderId="0" xfId="0" applyFont="1" applyFill="1"/>
    <xf numFmtId="0" fontId="29" fillId="7" borderId="0" xfId="0" applyFont="1" applyFill="1" applyAlignment="1">
      <alignment horizontal="center" vertical="center" wrapText="1"/>
    </xf>
    <xf numFmtId="0" fontId="29" fillId="7" borderId="0" xfId="0" applyFont="1" applyFill="1"/>
    <xf numFmtId="0" fontId="29" fillId="2" borderId="0" xfId="0" applyFont="1" applyFill="1" applyAlignment="1">
      <alignment horizontal="left" indent="1"/>
    </xf>
    <xf numFmtId="0" fontId="22" fillId="2" borderId="0" xfId="0" applyFont="1" applyFill="1" applyAlignment="1">
      <alignment horizontal="left" indent="1"/>
    </xf>
    <xf numFmtId="0" fontId="0" fillId="2" borderId="0" xfId="0" applyFill="1" applyBorder="1"/>
    <xf numFmtId="0" fontId="22" fillId="2" borderId="10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/>
    </xf>
    <xf numFmtId="0" fontId="22" fillId="2" borderId="0" xfId="0" applyFont="1" applyFill="1" applyAlignment="1"/>
    <xf numFmtId="49" fontId="10" fillId="2" borderId="0" xfId="0" applyNumberFormat="1" applyFont="1" applyFill="1"/>
    <xf numFmtId="0" fontId="10" fillId="2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26" fillId="2" borderId="0" xfId="0" applyFont="1" applyFill="1" applyBorder="1" applyAlignment="1">
      <alignment horizontal="left" wrapText="1"/>
    </xf>
    <xf numFmtId="0" fontId="19" fillId="2" borderId="0" xfId="0" applyFont="1" applyFill="1" applyAlignment="1"/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wrapText="1"/>
    </xf>
    <xf numFmtId="0" fontId="19" fillId="2" borderId="4" xfId="0" applyFont="1" applyFill="1" applyBorder="1"/>
    <xf numFmtId="0" fontId="20" fillId="2" borderId="0" xfId="0" applyFont="1" applyFill="1" applyAlignment="1">
      <alignment horizontal="right" vertical="center"/>
    </xf>
    <xf numFmtId="0" fontId="37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6" fillId="2" borderId="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0" xfId="0" applyFont="1" applyFill="1" applyAlignment="1"/>
    <xf numFmtId="0" fontId="0" fillId="2" borderId="0" xfId="0" applyFill="1" applyBorder="1" applyAlignment="1"/>
    <xf numFmtId="0" fontId="0" fillId="2" borderId="4" xfId="0" applyFill="1" applyBorder="1"/>
    <xf numFmtId="0" fontId="39" fillId="2" borderId="0" xfId="0" applyFont="1" applyFill="1" applyAlignment="1">
      <alignment wrapText="1"/>
    </xf>
    <xf numFmtId="0" fontId="26" fillId="2" borderId="10" xfId="0" applyFont="1" applyFill="1" applyBorder="1" applyAlignment="1">
      <alignment horizontal="left" indent="1"/>
    </xf>
    <xf numFmtId="0" fontId="21" fillId="2" borderId="10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left" indent="1"/>
    </xf>
    <xf numFmtId="0" fontId="20" fillId="2" borderId="10" xfId="0" applyFont="1" applyFill="1" applyBorder="1" applyAlignment="1"/>
    <xf numFmtId="0" fontId="3" fillId="7" borderId="10" xfId="1" applyFill="1" applyBorder="1" applyAlignment="1" applyProtection="1">
      <alignment horizontal="center" vertical="center" wrapText="1"/>
    </xf>
    <xf numFmtId="0" fontId="19" fillId="0" borderId="0" xfId="0" applyFont="1" applyFill="1"/>
    <xf numFmtId="0" fontId="33" fillId="0" borderId="0" xfId="0" applyFont="1" applyFill="1" applyBorder="1" applyAlignment="1">
      <alignment horizontal="right" vertical="center"/>
    </xf>
    <xf numFmtId="0" fontId="26" fillId="2" borderId="10" xfId="0" applyFont="1" applyFill="1" applyBorder="1" applyAlignment="1">
      <alignment horizontal="center"/>
    </xf>
    <xf numFmtId="0" fontId="0" fillId="0" borderId="0" xfId="0" quotePrefix="1"/>
    <xf numFmtId="14" fontId="0" fillId="0" borderId="0" xfId="0" applyNumberFormat="1"/>
    <xf numFmtId="0" fontId="36" fillId="0" borderId="0" xfId="0" applyFont="1"/>
    <xf numFmtId="0" fontId="40" fillId="0" borderId="0" xfId="0" applyFont="1"/>
    <xf numFmtId="0" fontId="10" fillId="0" borderId="0" xfId="0" applyFont="1"/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 applyProtection="1">
      <alignment horizontal="left" vertical="center"/>
    </xf>
    <xf numFmtId="0" fontId="3" fillId="0" borderId="0" xfId="1" applyAlignment="1" applyProtection="1"/>
    <xf numFmtId="0" fontId="5" fillId="2" borderId="0" xfId="0" applyFont="1" applyFill="1" applyAlignment="1">
      <alignment vertical="center"/>
    </xf>
    <xf numFmtId="0" fontId="43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14" fontId="19" fillId="0" borderId="0" xfId="0" applyNumberFormat="1" applyFont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2" fillId="2" borderId="0" xfId="0" applyFont="1" applyFill="1" applyBorder="1" applyAlignment="1">
      <alignment horizontal="left"/>
    </xf>
    <xf numFmtId="0" fontId="0" fillId="3" borderId="0" xfId="0" applyFill="1"/>
    <xf numFmtId="14" fontId="0" fillId="3" borderId="0" xfId="0" applyNumberFormat="1" applyFill="1"/>
    <xf numFmtId="14" fontId="19" fillId="2" borderId="4" xfId="0" applyNumberFormat="1" applyFont="1" applyFill="1" applyBorder="1"/>
    <xf numFmtId="0" fontId="46" fillId="3" borderId="0" xfId="1" quotePrefix="1" applyNumberFormat="1" applyFont="1" applyFill="1" applyAlignment="1" applyProtection="1"/>
    <xf numFmtId="0" fontId="4" fillId="3" borderId="0" xfId="0" applyFont="1" applyFill="1" applyBorder="1" applyAlignment="1">
      <alignment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14" fontId="47" fillId="0" borderId="0" xfId="0" applyNumberFormat="1" applyFont="1"/>
    <xf numFmtId="0" fontId="47" fillId="0" borderId="0" xfId="0" applyFont="1"/>
    <xf numFmtId="0" fontId="47" fillId="0" borderId="0" xfId="0" applyFont="1" applyFill="1"/>
    <xf numFmtId="14" fontId="0" fillId="0" borderId="0" xfId="0" applyNumberFormat="1" applyFill="1"/>
    <xf numFmtId="0" fontId="10" fillId="0" borderId="0" xfId="0" applyFont="1" applyFill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Fill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 wrapText="1"/>
    </xf>
    <xf numFmtId="165" fontId="26" fillId="2" borderId="0" xfId="0" applyNumberFormat="1" applyFont="1" applyFill="1" applyAlignment="1">
      <alignment horizontal="right" vertical="center"/>
    </xf>
    <xf numFmtId="0" fontId="21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justify" vertical="center" wrapText="1"/>
    </xf>
    <xf numFmtId="0" fontId="43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left" vertical="center"/>
    </xf>
    <xf numFmtId="165" fontId="4" fillId="2" borderId="13" xfId="0" applyNumberFormat="1" applyFont="1" applyFill="1" applyBorder="1" applyAlignment="1">
      <alignment horizontal="left" vertical="center"/>
    </xf>
    <xf numFmtId="165" fontId="4" fillId="2" borderId="12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indent="1"/>
    </xf>
    <xf numFmtId="0" fontId="4" fillId="2" borderId="3" xfId="0" quotePrefix="1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42" fillId="0" borderId="4" xfId="1" applyNumberFormat="1" applyFont="1" applyFill="1" applyBorder="1" applyAlignment="1" applyProtection="1">
      <alignment horizontal="left" vertical="center" indent="1"/>
    </xf>
    <xf numFmtId="49" fontId="17" fillId="0" borderId="4" xfId="0" applyNumberFormat="1" applyFont="1" applyFill="1" applyBorder="1" applyAlignment="1">
      <alignment horizontal="left" vertical="center" inden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/>
    </xf>
    <xf numFmtId="0" fontId="17" fillId="0" borderId="4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17" fillId="0" borderId="4" xfId="0" applyFont="1" applyFill="1" applyBorder="1" applyAlignment="1">
      <alignment horizontal="left" vertical="center" indent="1"/>
    </xf>
    <xf numFmtId="0" fontId="17" fillId="0" borderId="4" xfId="1" applyFont="1" applyFill="1" applyBorder="1" applyAlignment="1" applyProtection="1">
      <alignment horizontal="left" vertical="center" indent="1"/>
    </xf>
    <xf numFmtId="0" fontId="17" fillId="0" borderId="4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/>
    </xf>
    <xf numFmtId="0" fontId="17" fillId="0" borderId="13" xfId="0" applyFont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49" fontId="22" fillId="0" borderId="4" xfId="0" applyNumberFormat="1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36" fillId="0" borderId="4" xfId="0" applyFont="1" applyBorder="1" applyAlignment="1">
      <alignment horizontal="left"/>
    </xf>
    <xf numFmtId="0" fontId="22" fillId="0" borderId="13" xfId="0" applyNumberFormat="1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165" fontId="45" fillId="0" borderId="0" xfId="0" applyNumberFormat="1" applyFont="1" applyBorder="1" applyAlignment="1">
      <alignment horizontal="center"/>
    </xf>
    <xf numFmtId="0" fontId="17" fillId="0" borderId="4" xfId="0" applyNumberFormat="1" applyFont="1" applyFill="1" applyBorder="1" applyAlignment="1">
      <alignment horizontal="left" vertical="center" indent="1"/>
    </xf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65" fontId="26" fillId="0" borderId="0" xfId="0" applyNumberFormat="1" applyFont="1" applyAlignment="1">
      <alignment horizontal="right" vertical="center"/>
    </xf>
    <xf numFmtId="0" fontId="26" fillId="2" borderId="0" xfId="0" applyFont="1" applyFill="1" applyAlignment="1">
      <alignment horizontal="left"/>
    </xf>
    <xf numFmtId="0" fontId="26" fillId="7" borderId="0" xfId="0" applyFont="1" applyFill="1" applyAlignment="1">
      <alignment horizontal="left"/>
    </xf>
    <xf numFmtId="0" fontId="26" fillId="2" borderId="4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left" wrapText="1"/>
    </xf>
    <xf numFmtId="0" fontId="20" fillId="2" borderId="10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6" fillId="2" borderId="4" xfId="0" applyNumberFormat="1" applyFont="1" applyFill="1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left" indent="1"/>
    </xf>
    <xf numFmtId="0" fontId="22" fillId="2" borderId="4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 horizontal="left"/>
    </xf>
    <xf numFmtId="49" fontId="0" fillId="2" borderId="4" xfId="0" applyNumberFormat="1" applyFont="1" applyFill="1" applyBorder="1" applyAlignment="1">
      <alignment horizontal="left"/>
    </xf>
    <xf numFmtId="0" fontId="29" fillId="2" borderId="4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3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4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22" fillId="2" borderId="1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26" fillId="2" borderId="1" xfId="0" applyNumberFormat="1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6" fillId="2" borderId="8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 wrapText="1"/>
    </xf>
    <xf numFmtId="0" fontId="26" fillId="2" borderId="8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right" vertical="center"/>
    </xf>
    <xf numFmtId="0" fontId="26" fillId="2" borderId="3" xfId="0" applyFont="1" applyFill="1" applyBorder="1" applyAlignment="1">
      <alignment horizontal="left"/>
    </xf>
    <xf numFmtId="0" fontId="26" fillId="2" borderId="13" xfId="0" applyFont="1" applyFill="1" applyBorder="1" applyAlignment="1">
      <alignment horizontal="left"/>
    </xf>
    <xf numFmtId="0" fontId="26" fillId="2" borderId="12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 vertical="center" wrapText="1" indent="1"/>
    </xf>
    <xf numFmtId="0" fontId="26" fillId="2" borderId="13" xfId="0" applyFont="1" applyFill="1" applyBorder="1" applyAlignment="1">
      <alignment horizontal="left" vertical="center" wrapText="1" indent="1"/>
    </xf>
    <xf numFmtId="0" fontId="26" fillId="2" borderId="12" xfId="0" applyFont="1" applyFill="1" applyBorder="1" applyAlignment="1">
      <alignment horizontal="left" vertical="center" wrapText="1" indent="1"/>
    </xf>
    <xf numFmtId="0" fontId="20" fillId="2" borderId="0" xfId="0" applyFont="1" applyFill="1" applyAlignment="1">
      <alignment horizontal="left" wrapText="1"/>
    </xf>
    <xf numFmtId="0" fontId="19" fillId="2" borderId="4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right" vertical="center" wrapText="1"/>
    </xf>
    <xf numFmtId="0" fontId="19" fillId="2" borderId="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19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0</xdr:row>
      <xdr:rowOff>19050</xdr:rowOff>
    </xdr:from>
    <xdr:to>
      <xdr:col>7</xdr:col>
      <xdr:colOff>176892</xdr:colOff>
      <xdr:row>3</xdr:row>
      <xdr:rowOff>0</xdr:rowOff>
    </xdr:to>
    <xdr:pic>
      <xdr:nvPicPr>
        <xdr:cNvPr id="3069" name="Imagen 1">
          <a:extLst>
            <a:ext uri="{FF2B5EF4-FFF2-40B4-BE49-F238E27FC236}">
              <a16:creationId xmlns:a16="http://schemas.microsoft.com/office/drawing/2014/main" id="{00000000-0008-0000-04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19050"/>
          <a:ext cx="232954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876300</xdr:colOff>
      <xdr:row>0</xdr:row>
      <xdr:rowOff>57150</xdr:rowOff>
    </xdr:from>
    <xdr:to>
      <xdr:col>18</xdr:col>
      <xdr:colOff>19050</xdr:colOff>
      <xdr:row>3</xdr:row>
      <xdr:rowOff>67568</xdr:rowOff>
    </xdr:to>
    <xdr:pic>
      <xdr:nvPicPr>
        <xdr:cNvPr id="3070" name="Imagen 2">
          <a:extLst>
            <a:ext uri="{FF2B5EF4-FFF2-40B4-BE49-F238E27FC236}">
              <a16:creationId xmlns:a16="http://schemas.microsoft.com/office/drawing/2014/main" id="{00000000-0008-0000-0400-0000F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57150"/>
          <a:ext cx="2152650" cy="639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219075</xdr:rowOff>
    </xdr:from>
    <xdr:to>
      <xdr:col>18</xdr:col>
      <xdr:colOff>95250</xdr:colOff>
      <xdr:row>23</xdr:row>
      <xdr:rowOff>171450</xdr:rowOff>
    </xdr:to>
    <xdr:grpSp>
      <xdr:nvGrpSpPr>
        <xdr:cNvPr id="35041" name="9 Grupo">
          <a:extLst>
            <a:ext uri="{FF2B5EF4-FFF2-40B4-BE49-F238E27FC236}">
              <a16:creationId xmlns:a16="http://schemas.microsoft.com/office/drawing/2014/main" id="{00000000-0008-0000-0500-0000E1880000}"/>
            </a:ext>
          </a:extLst>
        </xdr:cNvPr>
        <xdr:cNvGrpSpPr>
          <a:grpSpLocks/>
        </xdr:cNvGrpSpPr>
      </xdr:nvGrpSpPr>
      <xdr:grpSpPr bwMode="auto">
        <a:xfrm>
          <a:off x="107950" y="1158875"/>
          <a:ext cx="9880600" cy="3305175"/>
          <a:chOff x="5" y="11072813"/>
          <a:chExt cx="9048745" cy="2298168"/>
        </a:xfrm>
      </xdr:grpSpPr>
      <xdr:sp macro="" textlink="">
        <xdr:nvSpPr>
          <xdr:cNvPr id="25" name="10 Rectángulo redondeado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/>
        </xdr:nvSpPr>
        <xdr:spPr>
          <a:xfrm>
            <a:off x="5" y="11205036"/>
            <a:ext cx="9048745" cy="2165945"/>
          </a:xfrm>
          <a:prstGeom prst="roundRect">
            <a:avLst>
              <a:gd name="adj" fmla="val 4724"/>
            </a:avLst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EC"/>
          </a:p>
        </xdr:txBody>
      </xdr:sp>
      <xdr:sp macro="" textlink="">
        <xdr:nvSpPr>
          <xdr:cNvPr id="26" name="11 Rectángulo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/>
        </xdr:nvSpPr>
        <xdr:spPr>
          <a:xfrm>
            <a:off x="388235" y="11072813"/>
            <a:ext cx="2428926" cy="232965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ES" sz="1100" b="1">
                <a:solidFill>
                  <a:sysClr val="windowText" lastClr="000000"/>
                </a:solidFill>
              </a:rPr>
              <a:t>DATOS DEL ESTUDIANTE</a:t>
            </a:r>
          </a:p>
        </xdr:txBody>
      </xdr:sp>
    </xdr:grpSp>
    <xdr:clientData/>
  </xdr:twoCellAnchor>
  <xdr:twoCellAnchor>
    <xdr:from>
      <xdr:col>1</xdr:col>
      <xdr:colOff>38100</xdr:colOff>
      <xdr:row>23</xdr:row>
      <xdr:rowOff>323850</xdr:rowOff>
    </xdr:from>
    <xdr:to>
      <xdr:col>18</xdr:col>
      <xdr:colOff>85725</xdr:colOff>
      <xdr:row>37</xdr:row>
      <xdr:rowOff>133350</xdr:rowOff>
    </xdr:to>
    <xdr:grpSp>
      <xdr:nvGrpSpPr>
        <xdr:cNvPr id="35042" name="4 Grupo">
          <a:extLst>
            <a:ext uri="{FF2B5EF4-FFF2-40B4-BE49-F238E27FC236}">
              <a16:creationId xmlns:a16="http://schemas.microsoft.com/office/drawing/2014/main" id="{00000000-0008-0000-0500-0000E2880000}"/>
            </a:ext>
          </a:extLst>
        </xdr:cNvPr>
        <xdr:cNvGrpSpPr>
          <a:grpSpLocks/>
        </xdr:cNvGrpSpPr>
      </xdr:nvGrpSpPr>
      <xdr:grpSpPr bwMode="auto">
        <a:xfrm>
          <a:off x="88900" y="4616450"/>
          <a:ext cx="9890125" cy="3949700"/>
          <a:chOff x="5" y="11072813"/>
          <a:chExt cx="9048745" cy="2298168"/>
        </a:xfrm>
      </xdr:grpSpPr>
      <xdr:sp macro="" textlink="">
        <xdr:nvSpPr>
          <xdr:cNvPr id="28" name="27 Rectángulo redondeado"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SpPr/>
        </xdr:nvSpPr>
        <xdr:spPr>
          <a:xfrm>
            <a:off x="5" y="11205719"/>
            <a:ext cx="9048745" cy="2165262"/>
          </a:xfrm>
          <a:prstGeom prst="roundRect">
            <a:avLst>
              <a:gd name="adj" fmla="val 4724"/>
            </a:avLst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EC"/>
          </a:p>
        </xdr:txBody>
      </xdr:sp>
      <xdr:sp macro="" textlink="">
        <xdr:nvSpPr>
          <xdr:cNvPr id="29" name="28 Rectángulo">
            <a:extLst>
              <a:ext uri="{FF2B5EF4-FFF2-40B4-BE49-F238E27FC236}">
                <a16:creationId xmlns:a16="http://schemas.microsoft.com/office/drawing/2014/main" id="{00000000-0008-0000-0500-00001D000000}"/>
              </a:ext>
            </a:extLst>
          </xdr:cNvPr>
          <xdr:cNvSpPr/>
        </xdr:nvSpPr>
        <xdr:spPr>
          <a:xfrm>
            <a:off x="387808" y="11072813"/>
            <a:ext cx="2684792" cy="166133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1100" b="1">
                <a:solidFill>
                  <a:sysClr val="windowText" lastClr="000000"/>
                </a:solidFill>
              </a:rPr>
              <a:t>DATOS DE LA EMPRESA Y/O PROYECTO</a:t>
            </a:r>
          </a:p>
        </xdr:txBody>
      </xdr:sp>
    </xdr:grpSp>
    <xdr:clientData/>
  </xdr:twoCellAnchor>
  <xdr:twoCellAnchor editAs="oneCell">
    <xdr:from>
      <xdr:col>0</xdr:col>
      <xdr:colOff>19050</xdr:colOff>
      <xdr:row>0</xdr:row>
      <xdr:rowOff>0</xdr:rowOff>
    </xdr:from>
    <xdr:to>
      <xdr:col>4</xdr:col>
      <xdr:colOff>389935</xdr:colOff>
      <xdr:row>3</xdr:row>
      <xdr:rowOff>136047</xdr:rowOff>
    </xdr:to>
    <xdr:pic>
      <xdr:nvPicPr>
        <xdr:cNvPr id="35043" name="Imagen 8">
          <a:extLst>
            <a:ext uri="{FF2B5EF4-FFF2-40B4-BE49-F238E27FC236}">
              <a16:creationId xmlns:a16="http://schemas.microsoft.com/office/drawing/2014/main" id="{00000000-0008-0000-0500-0000E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18735" cy="631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171450</xdr:colOff>
      <xdr:row>0</xdr:row>
      <xdr:rowOff>9525</xdr:rowOff>
    </xdr:from>
    <xdr:to>
      <xdr:col>18</xdr:col>
      <xdr:colOff>123825</xdr:colOff>
      <xdr:row>3</xdr:row>
      <xdr:rowOff>119360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525"/>
          <a:ext cx="2038350" cy="60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19050</xdr:rowOff>
    </xdr:from>
    <xdr:to>
      <xdr:col>4</xdr:col>
      <xdr:colOff>476250</xdr:colOff>
      <xdr:row>3</xdr:row>
      <xdr:rowOff>47625</xdr:rowOff>
    </xdr:to>
    <xdr:pic>
      <xdr:nvPicPr>
        <xdr:cNvPr id="2" name="0 Imagen" descr="LOGO UPS sin fond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9050"/>
          <a:ext cx="2228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0</xdr:row>
      <xdr:rowOff>9525</xdr:rowOff>
    </xdr:from>
    <xdr:to>
      <xdr:col>14</xdr:col>
      <xdr:colOff>361950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9525"/>
          <a:ext cx="2152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4</xdr:col>
      <xdr:colOff>203516</xdr:colOff>
      <xdr:row>1</xdr:row>
      <xdr:rowOff>304378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1927541" cy="5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790576</xdr:colOff>
      <xdr:row>0</xdr:row>
      <xdr:rowOff>9525</xdr:rowOff>
    </xdr:from>
    <xdr:to>
      <xdr:col>8</xdr:col>
      <xdr:colOff>28575</xdr:colOff>
      <xdr:row>1</xdr:row>
      <xdr:rowOff>321320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6" y="9525"/>
          <a:ext cx="1724024" cy="51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19050</xdr:rowOff>
    </xdr:from>
    <xdr:to>
      <xdr:col>4</xdr:col>
      <xdr:colOff>695325</xdr:colOff>
      <xdr:row>3</xdr:row>
      <xdr:rowOff>47625</xdr:rowOff>
    </xdr:to>
    <xdr:pic>
      <xdr:nvPicPr>
        <xdr:cNvPr id="31851" name="0 Imagen" descr="LOGO UPS sin fondo.jpg">
          <a:extLst>
            <a:ext uri="{FF2B5EF4-FFF2-40B4-BE49-F238E27FC236}">
              <a16:creationId xmlns:a16="http://schemas.microsoft.com/office/drawing/2014/main" id="{00000000-0008-0000-0900-00006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"/>
          <a:ext cx="2228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504825</xdr:colOff>
      <xdr:row>0</xdr:row>
      <xdr:rowOff>0</xdr:rowOff>
    </xdr:from>
    <xdr:to>
      <xdr:col>13</xdr:col>
      <xdr:colOff>38100</xdr:colOff>
      <xdr:row>4</xdr:row>
      <xdr:rowOff>28575</xdr:rowOff>
    </xdr:to>
    <xdr:pic>
      <xdr:nvPicPr>
        <xdr:cNvPr id="31852" name="Imagen 2">
          <a:extLst>
            <a:ext uri="{FF2B5EF4-FFF2-40B4-BE49-F238E27FC236}">
              <a16:creationId xmlns:a16="http://schemas.microsoft.com/office/drawing/2014/main" id="{00000000-0008-0000-0900-00006C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0"/>
          <a:ext cx="21526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19050</xdr:rowOff>
    </xdr:from>
    <xdr:to>
      <xdr:col>4</xdr:col>
      <xdr:colOff>819150</xdr:colOff>
      <xdr:row>3</xdr:row>
      <xdr:rowOff>47625</xdr:rowOff>
    </xdr:to>
    <xdr:pic>
      <xdr:nvPicPr>
        <xdr:cNvPr id="33862" name="0 Imagen" descr="LOGO UPS sin fondo.jpg">
          <a:extLst>
            <a:ext uri="{FF2B5EF4-FFF2-40B4-BE49-F238E27FC236}">
              <a16:creationId xmlns:a16="http://schemas.microsoft.com/office/drawing/2014/main" id="{00000000-0008-0000-0A00-000046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2228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10</xdr:col>
      <xdr:colOff>714375</xdr:colOff>
      <xdr:row>3</xdr:row>
      <xdr:rowOff>85725</xdr:rowOff>
    </xdr:to>
    <xdr:pic>
      <xdr:nvPicPr>
        <xdr:cNvPr id="33863" name="Imagen 2">
          <a:extLst>
            <a:ext uri="{FF2B5EF4-FFF2-40B4-BE49-F238E27FC236}">
              <a16:creationId xmlns:a16="http://schemas.microsoft.com/office/drawing/2014/main" id="{00000000-0008-0000-0A00-000047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500"/>
          <a:ext cx="2152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19050</xdr:rowOff>
    </xdr:from>
    <xdr:to>
      <xdr:col>4</xdr:col>
      <xdr:colOff>819150</xdr:colOff>
      <xdr:row>3</xdr:row>
      <xdr:rowOff>47625</xdr:rowOff>
    </xdr:to>
    <xdr:pic>
      <xdr:nvPicPr>
        <xdr:cNvPr id="32853" name="0 Imagen" descr="LOGO UPS sin fondo.jpg">
          <a:extLst>
            <a:ext uri="{FF2B5EF4-FFF2-40B4-BE49-F238E27FC236}">
              <a16:creationId xmlns:a16="http://schemas.microsoft.com/office/drawing/2014/main" id="{00000000-0008-0000-0B00-000055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09550"/>
          <a:ext cx="2228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10</xdr:col>
      <xdr:colOff>714375</xdr:colOff>
      <xdr:row>3</xdr:row>
      <xdr:rowOff>85725</xdr:rowOff>
    </xdr:to>
    <xdr:pic>
      <xdr:nvPicPr>
        <xdr:cNvPr id="32854" name="Imagen 2">
          <a:extLst>
            <a:ext uri="{FF2B5EF4-FFF2-40B4-BE49-F238E27FC236}">
              <a16:creationId xmlns:a16="http://schemas.microsoft.com/office/drawing/2014/main" id="{00000000-0008-0000-0B00-000056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90500"/>
          <a:ext cx="2152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19050</xdr:rowOff>
    </xdr:from>
    <xdr:to>
      <xdr:col>4</xdr:col>
      <xdr:colOff>819150</xdr:colOff>
      <xdr:row>3</xdr:row>
      <xdr:rowOff>47625</xdr:rowOff>
    </xdr:to>
    <xdr:pic>
      <xdr:nvPicPr>
        <xdr:cNvPr id="2" name="0 Imagen" descr="LOGO UPS sin fondo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2228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666750</xdr:colOff>
      <xdr:row>0</xdr:row>
      <xdr:rowOff>0</xdr:rowOff>
    </xdr:from>
    <xdr:to>
      <xdr:col>11</xdr:col>
      <xdr:colOff>38100</xdr:colOff>
      <xdr:row>3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0"/>
          <a:ext cx="2152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9525</xdr:rowOff>
    </xdr:from>
    <xdr:to>
      <xdr:col>4</xdr:col>
      <xdr:colOff>742950</xdr:colOff>
      <xdr:row>3</xdr:row>
      <xdr:rowOff>19050</xdr:rowOff>
    </xdr:to>
    <xdr:pic>
      <xdr:nvPicPr>
        <xdr:cNvPr id="35900" name="Imagen 1">
          <a:extLst>
            <a:ext uri="{FF2B5EF4-FFF2-40B4-BE49-F238E27FC236}">
              <a16:creationId xmlns:a16="http://schemas.microsoft.com/office/drawing/2014/main" id="{00000000-0008-0000-0D00-00003C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9525"/>
          <a:ext cx="2314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12</xdr:col>
      <xdr:colOff>123825</xdr:colOff>
      <xdr:row>3</xdr:row>
      <xdr:rowOff>19050</xdr:rowOff>
    </xdr:to>
    <xdr:pic>
      <xdr:nvPicPr>
        <xdr:cNvPr id="35901" name="Imagen 2">
          <a:extLst>
            <a:ext uri="{FF2B5EF4-FFF2-40B4-BE49-F238E27FC236}">
              <a16:creationId xmlns:a16="http://schemas.microsoft.com/office/drawing/2014/main" id="{00000000-0008-0000-0D00-00003D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0"/>
          <a:ext cx="2076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celi@ups.edu.ec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32"/>
  <sheetViews>
    <sheetView topLeftCell="R1" zoomScale="110" zoomScaleNormal="110" workbookViewId="0">
      <selection activeCell="U2" sqref="U2:U4"/>
    </sheetView>
  </sheetViews>
  <sheetFormatPr baseColWidth="10" defaultColWidth="11.5" defaultRowHeight="13"/>
  <cols>
    <col min="1" max="1" width="31.33203125" style="26" bestFit="1" customWidth="1"/>
    <col min="2" max="2" width="33.5" style="26" bestFit="1" customWidth="1"/>
    <col min="3" max="3" width="9.1640625" style="26" bestFit="1" customWidth="1"/>
    <col min="4" max="4" width="8.83203125" style="26" bestFit="1" customWidth="1"/>
    <col min="5" max="5" width="4" style="26" bestFit="1" customWidth="1"/>
    <col min="6" max="6" width="4.5" style="26" bestFit="1" customWidth="1"/>
    <col min="7" max="7" width="5.5" style="26" bestFit="1" customWidth="1"/>
    <col min="8" max="8" width="119.6640625" style="26" bestFit="1" customWidth="1"/>
    <col min="9" max="9" width="24.83203125" style="26" bestFit="1" customWidth="1"/>
    <col min="10" max="10" width="11.5" style="26"/>
    <col min="11" max="11" width="113.83203125" style="26" bestFit="1" customWidth="1"/>
    <col min="12" max="12" width="11.5" style="26"/>
    <col min="13" max="13" width="26.5" style="26" bestFit="1" customWidth="1"/>
    <col min="14" max="14" width="26.5" style="26" customWidth="1"/>
    <col min="15" max="15" width="18.83203125" style="26" bestFit="1" customWidth="1"/>
    <col min="16" max="16" width="18.6640625" style="26" bestFit="1" customWidth="1"/>
    <col min="17" max="17" width="18.83203125" style="26" bestFit="1" customWidth="1"/>
    <col min="18" max="18" width="74" style="26" customWidth="1"/>
    <col min="19" max="19" width="44.5" style="26" bestFit="1" customWidth="1"/>
    <col min="20" max="20" width="23.6640625" style="26" bestFit="1" customWidth="1"/>
    <col min="21" max="21" width="13.6640625" style="26" bestFit="1" customWidth="1"/>
    <col min="22" max="22" width="24.6640625" style="26" bestFit="1" customWidth="1"/>
    <col min="23" max="16384" width="11.5" style="26"/>
  </cols>
  <sheetData>
    <row r="1" spans="1:22" s="40" customFormat="1" ht="14" thickBot="1">
      <c r="A1" s="38" t="s">
        <v>130</v>
      </c>
      <c r="B1" s="39" t="s">
        <v>61</v>
      </c>
      <c r="C1" s="39" t="s">
        <v>136</v>
      </c>
      <c r="D1" s="18" t="s">
        <v>67</v>
      </c>
      <c r="E1" s="18" t="s">
        <v>68</v>
      </c>
      <c r="F1" s="18" t="s">
        <v>69</v>
      </c>
      <c r="G1" s="19" t="s">
        <v>70</v>
      </c>
      <c r="H1" s="18" t="s">
        <v>71</v>
      </c>
      <c r="I1" s="20" t="s">
        <v>72</v>
      </c>
      <c r="M1" s="40" t="s">
        <v>174</v>
      </c>
      <c r="N1" s="40" t="s">
        <v>264</v>
      </c>
      <c r="O1" s="40" t="s">
        <v>175</v>
      </c>
      <c r="P1" s="40" t="s">
        <v>176</v>
      </c>
      <c r="Q1" s="40" t="s">
        <v>177</v>
      </c>
      <c r="R1" s="40" t="s">
        <v>178</v>
      </c>
      <c r="T1" s="40" t="s">
        <v>186</v>
      </c>
      <c r="U1" s="40" t="s">
        <v>196</v>
      </c>
      <c r="V1" s="40" t="s">
        <v>262</v>
      </c>
    </row>
    <row r="2" spans="1:22" ht="15" thickBot="1">
      <c r="A2" s="27" t="s">
        <v>132</v>
      </c>
      <c r="B2" s="28" t="s">
        <v>197</v>
      </c>
      <c r="C2" s="29" t="s">
        <v>137</v>
      </c>
      <c r="D2" s="25" t="s">
        <v>40</v>
      </c>
      <c r="E2" s="21" t="s">
        <v>73</v>
      </c>
      <c r="F2" s="22" t="s">
        <v>34</v>
      </c>
      <c r="G2" s="30">
        <v>2017</v>
      </c>
      <c r="H2" s="23" t="s">
        <v>74</v>
      </c>
      <c r="I2" s="36" t="s">
        <v>184</v>
      </c>
      <c r="K2" s="31" t="s">
        <v>74</v>
      </c>
      <c r="M2" s="26" t="s">
        <v>312</v>
      </c>
      <c r="N2" s="26" t="s">
        <v>312</v>
      </c>
      <c r="R2" s="26" t="s">
        <v>179</v>
      </c>
      <c r="S2" s="26" t="s">
        <v>304</v>
      </c>
      <c r="T2" s="26" t="s">
        <v>188</v>
      </c>
      <c r="U2" s="26" t="s">
        <v>309</v>
      </c>
      <c r="V2" s="26" t="s">
        <v>311</v>
      </c>
    </row>
    <row r="3" spans="1:22" ht="15" thickBot="1">
      <c r="A3" s="27" t="s">
        <v>135</v>
      </c>
      <c r="B3" s="28" t="s">
        <v>198</v>
      </c>
      <c r="C3" s="29" t="s">
        <v>138</v>
      </c>
      <c r="D3" s="25" t="s">
        <v>75</v>
      </c>
      <c r="E3" s="21" t="s">
        <v>76</v>
      </c>
      <c r="F3" s="22" t="s">
        <v>36</v>
      </c>
      <c r="G3" s="30">
        <v>2016</v>
      </c>
      <c r="H3" s="23" t="s">
        <v>28</v>
      </c>
      <c r="I3" s="28"/>
      <c r="K3" s="32" t="s">
        <v>77</v>
      </c>
      <c r="R3" s="26" t="s">
        <v>180</v>
      </c>
      <c r="T3" s="26" t="s">
        <v>189</v>
      </c>
      <c r="U3" s="26" t="s">
        <v>324</v>
      </c>
    </row>
    <row r="4" spans="1:22" ht="15" thickBot="1">
      <c r="A4" s="27" t="s">
        <v>131</v>
      </c>
      <c r="B4" s="28" t="s">
        <v>58</v>
      </c>
      <c r="C4" s="29" t="s">
        <v>138</v>
      </c>
      <c r="D4" s="25" t="s">
        <v>78</v>
      </c>
      <c r="E4" s="21" t="s">
        <v>62</v>
      </c>
      <c r="F4" s="22" t="s">
        <v>63</v>
      </c>
      <c r="G4" s="30">
        <v>2015</v>
      </c>
      <c r="H4" s="23" t="s">
        <v>79</v>
      </c>
      <c r="I4" s="28"/>
      <c r="K4" s="33" t="s">
        <v>28</v>
      </c>
      <c r="R4" s="26" t="s">
        <v>181</v>
      </c>
      <c r="T4" s="26" t="s">
        <v>190</v>
      </c>
      <c r="U4" s="26" t="s">
        <v>310</v>
      </c>
    </row>
    <row r="5" spans="1:22" ht="15" thickBot="1">
      <c r="A5" s="27" t="s">
        <v>314</v>
      </c>
      <c r="B5" s="28"/>
      <c r="C5" s="29" t="s">
        <v>139</v>
      </c>
      <c r="D5" s="25" t="s">
        <v>80</v>
      </c>
      <c r="E5" s="21" t="s">
        <v>35</v>
      </c>
      <c r="F5" s="22" t="s">
        <v>81</v>
      </c>
      <c r="G5" s="34"/>
      <c r="H5" s="23" t="s">
        <v>82</v>
      </c>
      <c r="I5" s="28"/>
      <c r="K5" s="32" t="s">
        <v>83</v>
      </c>
      <c r="R5" s="26" t="s">
        <v>182</v>
      </c>
    </row>
    <row r="6" spans="1:22" ht="15" thickBot="1">
      <c r="A6" s="27" t="s">
        <v>315</v>
      </c>
      <c r="B6" s="28"/>
      <c r="C6" s="29"/>
      <c r="D6" s="25" t="s">
        <v>84</v>
      </c>
      <c r="E6" s="21" t="s">
        <v>85</v>
      </c>
      <c r="F6" s="22" t="s">
        <v>57</v>
      </c>
      <c r="G6" s="34"/>
      <c r="H6" s="23" t="s">
        <v>86</v>
      </c>
      <c r="I6" s="28"/>
      <c r="K6" s="32" t="s">
        <v>87</v>
      </c>
      <c r="R6" s="26" t="s">
        <v>183</v>
      </c>
    </row>
    <row r="7" spans="1:22" ht="15" thickBot="1">
      <c r="A7" s="27" t="s">
        <v>316</v>
      </c>
      <c r="D7" s="25" t="s">
        <v>88</v>
      </c>
      <c r="E7" s="21" t="s">
        <v>89</v>
      </c>
      <c r="F7" s="22" t="s">
        <v>65</v>
      </c>
      <c r="G7" s="34"/>
      <c r="H7" s="23" t="s">
        <v>47</v>
      </c>
      <c r="I7" s="28"/>
      <c r="K7" s="33" t="s">
        <v>79</v>
      </c>
      <c r="R7" s="26" t="s">
        <v>308</v>
      </c>
    </row>
    <row r="8" spans="1:22" ht="15" thickBot="1">
      <c r="A8" s="27" t="s">
        <v>199</v>
      </c>
      <c r="D8" s="25" t="s">
        <v>90</v>
      </c>
      <c r="E8" s="21" t="s">
        <v>91</v>
      </c>
      <c r="F8" s="22" t="s">
        <v>92</v>
      </c>
      <c r="G8" s="34"/>
      <c r="H8" s="23" t="s">
        <v>93</v>
      </c>
      <c r="I8" s="28"/>
      <c r="K8" s="32" t="s">
        <v>94</v>
      </c>
      <c r="R8" s="26" t="s">
        <v>263</v>
      </c>
    </row>
    <row r="9" spans="1:22" ht="15" thickBot="1">
      <c r="A9" s="27" t="s">
        <v>133</v>
      </c>
      <c r="D9" s="25" t="s">
        <v>95</v>
      </c>
      <c r="E9" s="21" t="s">
        <v>96</v>
      </c>
      <c r="F9" s="22" t="s">
        <v>97</v>
      </c>
      <c r="G9" s="34"/>
      <c r="H9" s="23" t="s">
        <v>98</v>
      </c>
      <c r="I9" s="28"/>
      <c r="K9" s="33" t="s">
        <v>82</v>
      </c>
    </row>
    <row r="10" spans="1:22" ht="15" thickBot="1">
      <c r="A10" s="27" t="s">
        <v>134</v>
      </c>
      <c r="D10" s="25" t="s">
        <v>49</v>
      </c>
      <c r="E10" s="21" t="s">
        <v>99</v>
      </c>
      <c r="F10" s="22" t="s">
        <v>100</v>
      </c>
      <c r="G10" s="34"/>
      <c r="H10" s="23" t="s">
        <v>46</v>
      </c>
      <c r="I10" s="28"/>
      <c r="K10" s="32" t="s">
        <v>101</v>
      </c>
    </row>
    <row r="11" spans="1:22" ht="15" thickBot="1">
      <c r="A11" s="27" t="s">
        <v>317</v>
      </c>
      <c r="D11" s="24" t="s">
        <v>127</v>
      </c>
      <c r="E11" s="21" t="s">
        <v>102</v>
      </c>
      <c r="F11" s="22" t="s">
        <v>103</v>
      </c>
      <c r="G11" s="34"/>
      <c r="H11" s="23" t="s">
        <v>104</v>
      </c>
      <c r="I11" s="28"/>
      <c r="K11" s="32" t="s">
        <v>105</v>
      </c>
    </row>
    <row r="12" spans="1:22" ht="15" thickBot="1">
      <c r="A12" s="27" t="s">
        <v>318</v>
      </c>
      <c r="E12" s="21" t="s">
        <v>64</v>
      </c>
      <c r="F12" s="22" t="s">
        <v>106</v>
      </c>
      <c r="G12" s="34"/>
      <c r="H12" s="27"/>
      <c r="K12" s="32" t="s">
        <v>107</v>
      </c>
    </row>
    <row r="13" spans="1:22" ht="15" thickBot="1">
      <c r="A13" s="27" t="s">
        <v>319</v>
      </c>
      <c r="E13" s="21" t="s">
        <v>108</v>
      </c>
      <c r="F13" s="22" t="s">
        <v>109</v>
      </c>
      <c r="G13" s="34"/>
      <c r="H13" s="27"/>
      <c r="K13" s="33" t="s">
        <v>86</v>
      </c>
    </row>
    <row r="14" spans="1:22" ht="15" thickBot="1">
      <c r="A14" s="27" t="s">
        <v>320</v>
      </c>
      <c r="E14" s="21" t="s">
        <v>110</v>
      </c>
      <c r="K14" s="35" t="s">
        <v>141</v>
      </c>
    </row>
    <row r="15" spans="1:22" ht="15" thickBot="1">
      <c r="A15" s="27" t="s">
        <v>321</v>
      </c>
      <c r="E15" s="21" t="s">
        <v>111</v>
      </c>
      <c r="K15" s="35" t="s">
        <v>142</v>
      </c>
    </row>
    <row r="16" spans="1:22" ht="15" thickBot="1">
      <c r="A16" s="27" t="s">
        <v>322</v>
      </c>
      <c r="E16" s="21" t="s">
        <v>112</v>
      </c>
      <c r="K16" s="35" t="s">
        <v>143</v>
      </c>
    </row>
    <row r="17" spans="1:11" ht="15" thickBot="1">
      <c r="A17" s="27" t="s">
        <v>323</v>
      </c>
      <c r="E17" s="21" t="s">
        <v>113</v>
      </c>
      <c r="K17" s="33" t="s">
        <v>47</v>
      </c>
    </row>
    <row r="18" spans="1:11" ht="15" thickBot="1">
      <c r="E18" s="21" t="s">
        <v>114</v>
      </c>
      <c r="K18" s="35" t="s">
        <v>144</v>
      </c>
    </row>
    <row r="19" spans="1:11" ht="15" thickBot="1">
      <c r="E19" s="21" t="s">
        <v>115</v>
      </c>
      <c r="K19" s="35" t="s">
        <v>145</v>
      </c>
    </row>
    <row r="20" spans="1:11" ht="15" thickBot="1">
      <c r="E20" s="21" t="s">
        <v>116</v>
      </c>
      <c r="K20" s="33" t="s">
        <v>93</v>
      </c>
    </row>
    <row r="21" spans="1:11" ht="15" thickBot="1">
      <c r="E21" s="21" t="s">
        <v>117</v>
      </c>
      <c r="K21" s="35" t="s">
        <v>146</v>
      </c>
    </row>
    <row r="22" spans="1:11" ht="15" thickBot="1">
      <c r="E22" s="21" t="s">
        <v>33</v>
      </c>
      <c r="K22" s="35" t="s">
        <v>147</v>
      </c>
    </row>
    <row r="23" spans="1:11" ht="15" thickBot="1">
      <c r="E23" s="21" t="s">
        <v>118</v>
      </c>
      <c r="K23" s="33" t="s">
        <v>98</v>
      </c>
    </row>
    <row r="24" spans="1:11" ht="15" thickBot="1">
      <c r="E24" s="21" t="s">
        <v>119</v>
      </c>
      <c r="K24" s="35" t="s">
        <v>148</v>
      </c>
    </row>
    <row r="25" spans="1:11" ht="15" thickBot="1">
      <c r="E25" s="21" t="s">
        <v>120</v>
      </c>
      <c r="K25" s="35" t="s">
        <v>149</v>
      </c>
    </row>
    <row r="26" spans="1:11" ht="15" thickBot="1">
      <c r="E26" s="21" t="s">
        <v>121</v>
      </c>
      <c r="K26" s="35" t="s">
        <v>150</v>
      </c>
    </row>
    <row r="27" spans="1:11" ht="15" thickBot="1">
      <c r="E27" s="21" t="s">
        <v>122</v>
      </c>
      <c r="K27" s="33" t="s">
        <v>46</v>
      </c>
    </row>
    <row r="28" spans="1:11" ht="15" thickBot="1">
      <c r="E28" s="21" t="s">
        <v>123</v>
      </c>
      <c r="K28" s="35" t="s">
        <v>151</v>
      </c>
    </row>
    <row r="29" spans="1:11" ht="15" thickBot="1">
      <c r="E29" s="21" t="s">
        <v>56</v>
      </c>
      <c r="K29" s="35" t="s">
        <v>152</v>
      </c>
    </row>
    <row r="30" spans="1:11" ht="15" thickBot="1">
      <c r="E30" s="21" t="s">
        <v>124</v>
      </c>
      <c r="K30" s="33" t="s">
        <v>104</v>
      </c>
    </row>
    <row r="31" spans="1:11">
      <c r="E31" s="21" t="s">
        <v>125</v>
      </c>
    </row>
    <row r="32" spans="1:11">
      <c r="E32" s="21" t="s">
        <v>126</v>
      </c>
    </row>
  </sheetData>
  <sheetProtection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  <pageSetUpPr fitToPage="1"/>
  </sheetPr>
  <dimension ref="B1:N42"/>
  <sheetViews>
    <sheetView workbookViewId="0">
      <selection activeCell="E24" sqref="E24"/>
    </sheetView>
  </sheetViews>
  <sheetFormatPr baseColWidth="10" defaultColWidth="11.5" defaultRowHeight="15"/>
  <cols>
    <col min="1" max="1" width="11.5" style="79"/>
    <col min="2" max="2" width="3.1640625" style="79" customWidth="1"/>
    <col min="3" max="3" width="7.83203125" style="79" customWidth="1"/>
    <col min="4" max="4" width="15.33203125" style="79" customWidth="1"/>
    <col min="5" max="5" width="11.5" style="79"/>
    <col min="6" max="6" width="18.1640625" style="79" customWidth="1"/>
    <col min="7" max="7" width="13.6640625" style="79" customWidth="1"/>
    <col min="8" max="13" width="7.83203125" style="79" customWidth="1"/>
    <col min="14" max="14" width="3.33203125" style="79" customWidth="1"/>
    <col min="15" max="16384" width="11.5" style="79"/>
  </cols>
  <sheetData>
    <row r="1" spans="2:14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2:14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4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2:14" ht="6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2:14" s="143" customFormat="1" ht="24">
      <c r="B5" s="136"/>
      <c r="C5" s="381" t="s">
        <v>209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136"/>
    </row>
    <row r="6" spans="2:14" s="97" customFormat="1" ht="6" customHeigh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2:14" s="97" customFormat="1" ht="16">
      <c r="B7" s="137"/>
      <c r="C7" s="382" t="s">
        <v>210</v>
      </c>
      <c r="D7" s="382"/>
      <c r="E7" s="372" t="str">
        <f>CartaComp_Cod&amp;"-"&amp;CartaComp_CodNum</f>
        <v>CC001.EX-CIS-119</v>
      </c>
      <c r="F7" s="372"/>
      <c r="G7" s="355" t="s">
        <v>214</v>
      </c>
      <c r="H7" s="355"/>
      <c r="I7" s="355"/>
      <c r="J7" s="372" t="str">
        <f>CC!G23</f>
        <v>EXTENSIONES</v>
      </c>
      <c r="K7" s="372"/>
      <c r="L7" s="372"/>
      <c r="M7" s="372"/>
      <c r="N7" s="137"/>
    </row>
    <row r="8" spans="2:14" s="97" customFormat="1" ht="6" customHeight="1">
      <c r="B8" s="137"/>
      <c r="C8" s="138"/>
      <c r="D8" s="137"/>
      <c r="E8" s="210"/>
      <c r="F8" s="210"/>
      <c r="G8" s="146"/>
      <c r="H8" s="147"/>
      <c r="I8" s="147"/>
      <c r="J8" s="211"/>
      <c r="K8" s="211"/>
      <c r="L8" s="210"/>
      <c r="M8" s="210"/>
      <c r="N8" s="137"/>
    </row>
    <row r="9" spans="2:14" s="97" customFormat="1" ht="16">
      <c r="B9" s="137"/>
      <c r="C9" s="382" t="s">
        <v>218</v>
      </c>
      <c r="D9" s="382"/>
      <c r="E9" s="372">
        <f>FE!E13</f>
        <v>0</v>
      </c>
      <c r="F9" s="372"/>
      <c r="G9" s="355" t="str">
        <f>InsTipoDoc&amp;":"</f>
        <v>CÉDULA DE CIUDADANÍA:</v>
      </c>
      <c r="H9" s="355"/>
      <c r="I9" s="355"/>
      <c r="J9" s="383" t="str">
        <f>FE!E11</f>
        <v>0105630743</v>
      </c>
      <c r="K9" s="383"/>
      <c r="L9" s="383"/>
      <c r="M9" s="383"/>
      <c r="N9" s="137"/>
    </row>
    <row r="10" spans="2:14" s="97" customFormat="1" ht="6" customHeight="1">
      <c r="B10" s="137"/>
      <c r="C10" s="138"/>
      <c r="D10" s="137"/>
      <c r="E10" s="210"/>
      <c r="F10" s="210"/>
      <c r="G10" s="146"/>
      <c r="H10" s="147"/>
      <c r="I10" s="147"/>
      <c r="J10" s="211"/>
      <c r="K10" s="211"/>
      <c r="L10" s="210"/>
      <c r="M10" s="210"/>
      <c r="N10" s="137"/>
    </row>
    <row r="11" spans="2:14" s="97" customFormat="1" ht="16">
      <c r="B11" s="137"/>
      <c r="C11" s="382" t="s">
        <v>217</v>
      </c>
      <c r="D11" s="382"/>
      <c r="E11" s="372">
        <f>CC!F55</f>
        <v>0</v>
      </c>
      <c r="F11" s="372"/>
      <c r="G11" s="355" t="s">
        <v>222</v>
      </c>
      <c r="H11" s="355"/>
      <c r="I11" s="355"/>
      <c r="J11" s="384"/>
      <c r="K11" s="384"/>
      <c r="L11" s="384"/>
      <c r="M11" s="384"/>
      <c r="N11" s="137"/>
    </row>
    <row r="12" spans="2:14" s="97" customFormat="1" ht="6" customHeight="1">
      <c r="B12" s="137"/>
      <c r="C12" s="138"/>
      <c r="D12" s="137"/>
      <c r="E12" s="139"/>
      <c r="F12" s="139"/>
      <c r="G12" s="146"/>
      <c r="H12" s="147"/>
      <c r="I12" s="147"/>
      <c r="J12" s="211"/>
      <c r="K12" s="211"/>
      <c r="L12" s="212"/>
      <c r="M12" s="212"/>
      <c r="N12" s="137"/>
    </row>
    <row r="13" spans="2:14" s="97" customFormat="1" ht="16">
      <c r="B13" s="137"/>
      <c r="C13" s="137"/>
      <c r="D13" s="137"/>
      <c r="E13" s="137"/>
      <c r="F13" s="137"/>
      <c r="G13" s="355" t="s">
        <v>211</v>
      </c>
      <c r="H13" s="355"/>
      <c r="I13" s="355"/>
      <c r="J13" s="372">
        <f>CC!G60</f>
        <v>0</v>
      </c>
      <c r="K13" s="372"/>
      <c r="L13" s="372"/>
      <c r="M13" s="372"/>
      <c r="N13" s="137"/>
    </row>
    <row r="14" spans="2:14" s="97" customFormat="1" ht="6" customHeight="1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2:14" s="144" customFormat="1" ht="16">
      <c r="B15" s="140"/>
      <c r="C15" s="365" t="s">
        <v>213</v>
      </c>
      <c r="D15" s="366"/>
      <c r="E15" s="366"/>
      <c r="F15" s="367"/>
      <c r="G15" s="361" t="s">
        <v>212</v>
      </c>
      <c r="H15" s="363" t="s">
        <v>255</v>
      </c>
      <c r="I15" s="371"/>
      <c r="J15" s="371"/>
      <c r="K15" s="371"/>
      <c r="L15" s="371"/>
      <c r="M15" s="364"/>
      <c r="N15" s="140"/>
    </row>
    <row r="16" spans="2:14" s="144" customFormat="1" ht="16">
      <c r="B16" s="140"/>
      <c r="C16" s="368"/>
      <c r="D16" s="369"/>
      <c r="E16" s="369"/>
      <c r="F16" s="370"/>
      <c r="G16" s="362"/>
      <c r="H16" s="363" t="s">
        <v>293</v>
      </c>
      <c r="I16" s="364"/>
      <c r="J16" s="363" t="s">
        <v>294</v>
      </c>
      <c r="K16" s="364"/>
      <c r="L16" s="363" t="s">
        <v>295</v>
      </c>
      <c r="M16" s="364"/>
      <c r="N16" s="140"/>
    </row>
    <row r="17" spans="2:14" s="97" customFormat="1" ht="16">
      <c r="B17" s="137"/>
      <c r="C17" s="360" t="str">
        <f>CC!C34&amp;" "&amp;CC!D34</f>
        <v>1.  Actividad 1</v>
      </c>
      <c r="D17" s="360"/>
      <c r="E17" s="360"/>
      <c r="F17" s="360"/>
      <c r="G17" s="150"/>
      <c r="H17" s="358"/>
      <c r="I17" s="359"/>
      <c r="J17" s="374"/>
      <c r="K17" s="375"/>
      <c r="L17" s="374"/>
      <c r="M17" s="375"/>
      <c r="N17" s="137"/>
    </row>
    <row r="18" spans="2:14" s="97" customFormat="1" ht="16">
      <c r="B18" s="137"/>
      <c r="C18" s="360" t="str">
        <f>CC!C35&amp;" "&amp;CC!D35</f>
        <v>2.  Actividad 2</v>
      </c>
      <c r="D18" s="360"/>
      <c r="E18" s="360"/>
      <c r="F18" s="360"/>
      <c r="G18" s="150"/>
      <c r="H18" s="358"/>
      <c r="I18" s="359"/>
      <c r="J18" s="376"/>
      <c r="K18" s="377"/>
      <c r="L18" s="376"/>
      <c r="M18" s="377"/>
      <c r="N18" s="137"/>
    </row>
    <row r="19" spans="2:14" s="97" customFormat="1" ht="16">
      <c r="B19" s="137"/>
      <c r="C19" s="360" t="str">
        <f>CC!C36&amp;" "&amp;CC!D36</f>
        <v xml:space="preserve">3. Actividad 3 </v>
      </c>
      <c r="D19" s="360"/>
      <c r="E19" s="360"/>
      <c r="F19" s="360"/>
      <c r="G19" s="150"/>
      <c r="H19" s="358"/>
      <c r="I19" s="359"/>
      <c r="J19" s="376"/>
      <c r="K19" s="377"/>
      <c r="L19" s="376"/>
      <c r="M19" s="377"/>
      <c r="N19" s="137"/>
    </row>
    <row r="20" spans="2:14" s="97" customFormat="1" ht="16">
      <c r="B20" s="137"/>
      <c r="C20" s="360" t="str">
        <f>CC!C37&amp;" "&amp;CC!D37</f>
        <v>4. Actividad 4</v>
      </c>
      <c r="D20" s="360"/>
      <c r="E20" s="360"/>
      <c r="F20" s="360"/>
      <c r="G20" s="150"/>
      <c r="H20" s="358"/>
      <c r="I20" s="359"/>
      <c r="J20" s="376"/>
      <c r="K20" s="377"/>
      <c r="L20" s="376"/>
      <c r="M20" s="377"/>
      <c r="N20" s="137"/>
    </row>
    <row r="21" spans="2:14" s="97" customFormat="1" ht="16">
      <c r="B21" s="137"/>
      <c r="C21" s="360" t="str">
        <f>CC!C38&amp;" "&amp;CC!D38</f>
        <v>5. Actividad 5</v>
      </c>
      <c r="D21" s="360"/>
      <c r="E21" s="360"/>
      <c r="F21" s="360"/>
      <c r="G21" s="150"/>
      <c r="H21" s="358"/>
      <c r="I21" s="359"/>
      <c r="J21" s="376"/>
      <c r="K21" s="377"/>
      <c r="L21" s="376"/>
      <c r="M21" s="377"/>
      <c r="N21" s="137"/>
    </row>
    <row r="22" spans="2:14" s="97" customFormat="1" ht="16">
      <c r="B22" s="137"/>
      <c r="C22" s="360" t="str">
        <f>CC!C39&amp;" "&amp;CC!D39</f>
        <v>6. Actividad 6</v>
      </c>
      <c r="D22" s="360"/>
      <c r="E22" s="360"/>
      <c r="F22" s="360"/>
      <c r="G22" s="150"/>
      <c r="H22" s="358"/>
      <c r="I22" s="359"/>
      <c r="J22" s="378"/>
      <c r="K22" s="379"/>
      <c r="L22" s="378"/>
      <c r="M22" s="379"/>
      <c r="N22" s="137"/>
    </row>
    <row r="23" spans="2:14" s="97" customFormat="1" ht="9.75" customHeight="1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2:14" s="97" customFormat="1" ht="16">
      <c r="B24" s="137"/>
      <c r="C24" s="382" t="s">
        <v>216</v>
      </c>
      <c r="D24" s="382"/>
      <c r="E24" s="141" t="str">
        <f>CC!O23</f>
        <v>64 horas</v>
      </c>
      <c r="F24" s="142" t="s">
        <v>215</v>
      </c>
      <c r="G24" s="175"/>
      <c r="H24" s="137" t="s">
        <v>348</v>
      </c>
      <c r="I24" s="137"/>
      <c r="J24" s="137"/>
      <c r="K24" s="137"/>
      <c r="L24" s="137"/>
      <c r="M24" s="137"/>
      <c r="N24" s="137"/>
    </row>
    <row r="25" spans="2:14" s="97" customFormat="1" ht="6" customHeight="1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2:14" s="97" customFormat="1" ht="16">
      <c r="B26" s="137"/>
      <c r="C26" s="138" t="s">
        <v>219</v>
      </c>
      <c r="D26" s="137"/>
      <c r="E26" s="356"/>
      <c r="F26" s="356"/>
      <c r="G26" s="356"/>
      <c r="H26" s="137"/>
      <c r="I26" s="137"/>
      <c r="J26" s="137"/>
      <c r="K26" s="137"/>
      <c r="L26" s="137"/>
      <c r="M26" s="137"/>
      <c r="N26" s="137"/>
    </row>
    <row r="27" spans="2:14" s="97" customFormat="1" ht="16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2:14" s="97" customFormat="1" ht="16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2:14" s="97" customFormat="1" ht="16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2:14" s="97" customFormat="1" ht="16">
      <c r="B30" s="137"/>
      <c r="C30" s="137"/>
      <c r="D30" s="357"/>
      <c r="E30" s="357"/>
      <c r="F30" s="357"/>
      <c r="G30" s="137"/>
      <c r="H30" s="357"/>
      <c r="I30" s="357"/>
      <c r="J30" s="357"/>
      <c r="K30" s="357"/>
      <c r="L30" s="357"/>
      <c r="M30" s="137"/>
      <c r="N30" s="137"/>
    </row>
    <row r="31" spans="2:14" s="97" customFormat="1" ht="16">
      <c r="B31" s="137"/>
      <c r="C31" s="137"/>
      <c r="D31" s="356"/>
      <c r="E31" s="356"/>
      <c r="F31" s="356"/>
      <c r="G31" s="137"/>
      <c r="H31" s="356"/>
      <c r="I31" s="356"/>
      <c r="J31" s="356"/>
      <c r="K31" s="356"/>
      <c r="L31" s="356"/>
      <c r="M31" s="137"/>
      <c r="N31" s="137"/>
    </row>
    <row r="32" spans="2:14" s="145" customFormat="1" ht="16">
      <c r="B32" s="138"/>
      <c r="C32" s="138"/>
      <c r="D32" s="373" t="s">
        <v>220</v>
      </c>
      <c r="E32" s="373"/>
      <c r="F32" s="373"/>
      <c r="G32" s="138"/>
      <c r="H32" s="373" t="s">
        <v>221</v>
      </c>
      <c r="I32" s="373"/>
      <c r="J32" s="373"/>
      <c r="K32" s="373"/>
      <c r="L32" s="373"/>
      <c r="M32" s="138"/>
      <c r="N32" s="138"/>
    </row>
    <row r="33" spans="2:14" s="145" customFormat="1" ht="16">
      <c r="B33" s="138"/>
      <c r="C33" s="138"/>
      <c r="D33" s="176"/>
      <c r="E33" s="176"/>
      <c r="F33" s="176"/>
      <c r="G33" s="138"/>
      <c r="H33" s="176"/>
      <c r="I33" s="176"/>
      <c r="J33" s="176"/>
      <c r="K33" s="176"/>
      <c r="L33" s="176"/>
      <c r="M33" s="138"/>
      <c r="N33" s="138"/>
    </row>
    <row r="34" spans="2:14" s="97" customFormat="1" ht="31.5" customHeight="1">
      <c r="B34" s="137"/>
      <c r="C34" s="380" t="s">
        <v>303</v>
      </c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137"/>
    </row>
    <row r="35" spans="2:14" s="97" customFormat="1" ht="16">
      <c r="B35" s="137"/>
      <c r="C35" s="137" t="s">
        <v>302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</row>
    <row r="36" spans="2:14" s="97" customFormat="1" ht="16"/>
    <row r="37" spans="2:14" s="97" customFormat="1" ht="16"/>
    <row r="38" spans="2:14" s="97" customFormat="1" ht="16"/>
    <row r="39" spans="2:14" s="97" customFormat="1" ht="16"/>
    <row r="40" spans="2:14" s="97" customFormat="1" ht="16"/>
    <row r="41" spans="2:14" s="97" customFormat="1" ht="16"/>
    <row r="42" spans="2:14" s="97" customFormat="1" ht="16"/>
  </sheetData>
  <mergeCells count="44">
    <mergeCell ref="C34:M34"/>
    <mergeCell ref="C5:M5"/>
    <mergeCell ref="E7:F7"/>
    <mergeCell ref="C11:D11"/>
    <mergeCell ref="E11:F11"/>
    <mergeCell ref="G7:I7"/>
    <mergeCell ref="C7:D7"/>
    <mergeCell ref="G9:I9"/>
    <mergeCell ref="C9:D9"/>
    <mergeCell ref="J7:M7"/>
    <mergeCell ref="J9:M9"/>
    <mergeCell ref="J11:M11"/>
    <mergeCell ref="E9:F9"/>
    <mergeCell ref="G11:I11"/>
    <mergeCell ref="D32:F32"/>
    <mergeCell ref="C24:D24"/>
    <mergeCell ref="D31:F31"/>
    <mergeCell ref="J16:K16"/>
    <mergeCell ref="H22:I22"/>
    <mergeCell ref="J17:K22"/>
    <mergeCell ref="H30:L30"/>
    <mergeCell ref="H31:L31"/>
    <mergeCell ref="H32:L32"/>
    <mergeCell ref="L16:M16"/>
    <mergeCell ref="L17:M22"/>
    <mergeCell ref="H19:I19"/>
    <mergeCell ref="H20:I20"/>
    <mergeCell ref="H17:I17"/>
    <mergeCell ref="H21:I21"/>
    <mergeCell ref="G13:I13"/>
    <mergeCell ref="E26:G26"/>
    <mergeCell ref="D30:F30"/>
    <mergeCell ref="H18:I18"/>
    <mergeCell ref="C21:F21"/>
    <mergeCell ref="C22:F22"/>
    <mergeCell ref="G15:G16"/>
    <mergeCell ref="H16:I16"/>
    <mergeCell ref="C17:F17"/>
    <mergeCell ref="C18:F18"/>
    <mergeCell ref="C19:F19"/>
    <mergeCell ref="C15:F16"/>
    <mergeCell ref="H15:M15"/>
    <mergeCell ref="J13:M13"/>
    <mergeCell ref="C20:F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horizontalDpi="4294967295" verticalDpi="4294967295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  <pageSetUpPr fitToPage="1"/>
  </sheetPr>
  <dimension ref="B1:L39"/>
  <sheetViews>
    <sheetView workbookViewId="0"/>
  </sheetViews>
  <sheetFormatPr baseColWidth="10" defaultColWidth="11.5" defaultRowHeight="15"/>
  <cols>
    <col min="1" max="1" width="11.5" style="79"/>
    <col min="2" max="2" width="2.1640625" style="79" customWidth="1"/>
    <col min="3" max="4" width="10.6640625" style="79" customWidth="1"/>
    <col min="5" max="5" width="17.83203125" style="79" customWidth="1"/>
    <col min="6" max="6" width="11.5" style="79"/>
    <col min="7" max="11" width="10.83203125" style="79" customWidth="1"/>
    <col min="12" max="12" width="2.1640625" style="79" customWidth="1"/>
    <col min="13" max="16384" width="11.5" style="79"/>
  </cols>
  <sheetData>
    <row r="1" spans="2:12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2:12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2" ht="11.2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12" s="143" customFormat="1" ht="24">
      <c r="B5" s="136"/>
      <c r="C5" s="381" t="s">
        <v>238</v>
      </c>
      <c r="D5" s="381"/>
      <c r="E5" s="381"/>
      <c r="F5" s="381"/>
      <c r="G5" s="381"/>
      <c r="H5" s="381"/>
      <c r="I5" s="381"/>
      <c r="J5" s="381"/>
      <c r="K5" s="381"/>
      <c r="L5" s="136"/>
    </row>
    <row r="6" spans="2:12" ht="6" customHeigh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2:12" ht="16">
      <c r="B7" s="135"/>
      <c r="C7" s="382" t="s">
        <v>210</v>
      </c>
      <c r="D7" s="382"/>
      <c r="E7" s="393" t="str">
        <f>CartaComp_Cod&amp;"-"&amp;CartaComp_CodNum</f>
        <v>CC001.EX-CIS-119</v>
      </c>
      <c r="F7" s="393"/>
      <c r="G7" s="382" t="s">
        <v>214</v>
      </c>
      <c r="H7" s="382"/>
      <c r="I7" s="393" t="str">
        <f>CC!G23</f>
        <v>EXTENSIONES</v>
      </c>
      <c r="J7" s="393"/>
      <c r="K7" s="393"/>
      <c r="L7" s="135"/>
    </row>
    <row r="8" spans="2:12" ht="6" customHeight="1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2:12" ht="16">
      <c r="B9" s="135"/>
      <c r="C9" s="382" t="s">
        <v>224</v>
      </c>
      <c r="D9" s="382"/>
      <c r="E9" s="382"/>
      <c r="F9" s="382"/>
      <c r="G9" s="390">
        <f>DatosEstudiante!C11</f>
        <v>0</v>
      </c>
      <c r="H9" s="390"/>
      <c r="I9" s="390"/>
      <c r="J9" s="390"/>
      <c r="K9" s="390"/>
      <c r="L9" s="135"/>
    </row>
    <row r="10" spans="2:12" ht="6" customHeight="1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2:12" s="97" customFormat="1" ht="16">
      <c r="B11" s="137"/>
      <c r="C11" s="382" t="s">
        <v>218</v>
      </c>
      <c r="D11" s="382"/>
      <c r="E11" s="372">
        <f>FE!E13</f>
        <v>0</v>
      </c>
      <c r="F11" s="372"/>
      <c r="G11" s="382" t="str">
        <f>InsTipoDoc&amp;":"</f>
        <v>CÉDULA DE CIUDADANÍA:</v>
      </c>
      <c r="H11" s="382"/>
      <c r="I11" s="382"/>
      <c r="J11" s="394" t="str">
        <f>FE!E11</f>
        <v>0105630743</v>
      </c>
      <c r="K11" s="395"/>
      <c r="L11" s="137"/>
    </row>
    <row r="12" spans="2:12" ht="6" customHeight="1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2:12" s="154" customFormat="1" ht="24" customHeight="1">
      <c r="B13" s="153"/>
      <c r="C13" s="391" t="s">
        <v>213</v>
      </c>
      <c r="D13" s="391"/>
      <c r="E13" s="391"/>
      <c r="F13" s="391" t="s">
        <v>290</v>
      </c>
      <c r="G13" s="391"/>
      <c r="H13" s="391" t="s">
        <v>289</v>
      </c>
      <c r="I13" s="391"/>
      <c r="J13" s="391" t="s">
        <v>239</v>
      </c>
      <c r="K13" s="391"/>
      <c r="L13" s="153"/>
    </row>
    <row r="14" spans="2:12" ht="60" customHeight="1">
      <c r="B14" s="135"/>
      <c r="C14" s="387" t="str">
        <f>CC!C34&amp;CC!D34</f>
        <v>1. Actividad 1</v>
      </c>
      <c r="D14" s="388"/>
      <c r="E14" s="389"/>
      <c r="F14" s="385"/>
      <c r="G14" s="386"/>
      <c r="H14" s="385"/>
      <c r="I14" s="386"/>
      <c r="J14" s="385"/>
      <c r="K14" s="386"/>
      <c r="L14" s="135"/>
    </row>
    <row r="15" spans="2:12" ht="60" customHeight="1">
      <c r="B15" s="135"/>
      <c r="C15" s="387" t="str">
        <f>CC!C35&amp;CC!D35</f>
        <v>2. Actividad 2</v>
      </c>
      <c r="D15" s="388"/>
      <c r="E15" s="389"/>
      <c r="F15" s="385"/>
      <c r="G15" s="386"/>
      <c r="H15" s="385"/>
      <c r="I15" s="386"/>
      <c r="J15" s="385"/>
      <c r="K15" s="386"/>
      <c r="L15" s="135"/>
    </row>
    <row r="16" spans="2:12" ht="60" customHeight="1">
      <c r="B16" s="135"/>
      <c r="C16" s="387" t="str">
        <f>CC!C36&amp;CC!D36</f>
        <v xml:space="preserve">3.Actividad 3 </v>
      </c>
      <c r="D16" s="388"/>
      <c r="E16" s="389"/>
      <c r="F16" s="385"/>
      <c r="G16" s="386"/>
      <c r="H16" s="385"/>
      <c r="I16" s="386"/>
      <c r="J16" s="385"/>
      <c r="K16" s="386"/>
      <c r="L16" s="135"/>
    </row>
    <row r="17" spans="2:12" ht="60" customHeight="1">
      <c r="B17" s="135"/>
      <c r="C17" s="387" t="str">
        <f>CC!C37&amp;CC!D37</f>
        <v>4.Actividad 4</v>
      </c>
      <c r="D17" s="388"/>
      <c r="E17" s="389"/>
      <c r="F17" s="385"/>
      <c r="G17" s="386"/>
      <c r="H17" s="385"/>
      <c r="I17" s="386"/>
      <c r="J17" s="385"/>
      <c r="K17" s="386"/>
      <c r="L17" s="135"/>
    </row>
    <row r="18" spans="2:12" ht="60" customHeight="1">
      <c r="B18" s="135"/>
      <c r="C18" s="387" t="str">
        <f>CC!C38&amp;CC!D38</f>
        <v>5.Actividad 5</v>
      </c>
      <c r="D18" s="388"/>
      <c r="E18" s="389"/>
      <c r="F18" s="385"/>
      <c r="G18" s="386"/>
      <c r="H18" s="385"/>
      <c r="I18" s="386"/>
      <c r="J18" s="385"/>
      <c r="K18" s="386"/>
      <c r="L18" s="135"/>
    </row>
    <row r="19" spans="2:12" ht="60" customHeight="1">
      <c r="B19" s="135"/>
      <c r="C19" s="387" t="str">
        <f>CC!C39&amp;CC!D39</f>
        <v>6.Actividad 6</v>
      </c>
      <c r="D19" s="388"/>
      <c r="E19" s="389"/>
      <c r="F19" s="385"/>
      <c r="G19" s="386"/>
      <c r="H19" s="385"/>
      <c r="I19" s="386"/>
      <c r="J19" s="385"/>
      <c r="K19" s="386"/>
      <c r="L19" s="135"/>
    </row>
    <row r="20" spans="2:12" ht="6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</row>
    <row r="21" spans="2:12">
      <c r="B21" s="135"/>
      <c r="C21" s="158" t="s">
        <v>268</v>
      </c>
      <c r="D21" s="135"/>
      <c r="E21" s="135"/>
      <c r="F21" s="135"/>
      <c r="G21" s="135"/>
      <c r="H21" s="135"/>
      <c r="I21" s="135"/>
      <c r="J21" s="135"/>
      <c r="K21" s="135"/>
      <c r="L21" s="135"/>
    </row>
    <row r="22" spans="2:12">
      <c r="B22" s="135"/>
      <c r="C22" s="390"/>
      <c r="D22" s="390"/>
      <c r="E22" s="390"/>
      <c r="F22" s="390"/>
      <c r="G22" s="390"/>
      <c r="H22" s="390"/>
      <c r="I22" s="390"/>
      <c r="J22" s="390"/>
      <c r="K22" s="390"/>
      <c r="L22" s="135"/>
    </row>
    <row r="23" spans="2:12">
      <c r="B23" s="135"/>
      <c r="C23" s="390"/>
      <c r="D23" s="390"/>
      <c r="E23" s="390"/>
      <c r="F23" s="390"/>
      <c r="G23" s="390"/>
      <c r="H23" s="390"/>
      <c r="I23" s="390"/>
      <c r="J23" s="390"/>
      <c r="K23" s="390"/>
      <c r="L23" s="135"/>
    </row>
    <row r="24" spans="2:12">
      <c r="B24" s="135"/>
      <c r="C24" s="390"/>
      <c r="D24" s="390"/>
      <c r="E24" s="390"/>
      <c r="F24" s="390"/>
      <c r="G24" s="390"/>
      <c r="H24" s="390"/>
      <c r="I24" s="390"/>
      <c r="J24" s="390"/>
      <c r="K24" s="390"/>
      <c r="L24" s="135"/>
    </row>
    <row r="25" spans="2:12" ht="12" customHeight="1">
      <c r="B25" s="135"/>
      <c r="C25" s="155"/>
      <c r="D25" s="155"/>
      <c r="E25" s="155"/>
      <c r="F25" s="155"/>
      <c r="G25" s="155"/>
      <c r="H25" s="155"/>
      <c r="I25" s="155"/>
      <c r="J25" s="155"/>
      <c r="K25" s="155"/>
      <c r="L25" s="135"/>
    </row>
    <row r="26" spans="2:12">
      <c r="B26" s="135"/>
      <c r="C26" s="158" t="s">
        <v>269</v>
      </c>
      <c r="D26" s="135"/>
      <c r="E26" s="135"/>
      <c r="F26" s="135"/>
      <c r="G26" s="135"/>
      <c r="H26" s="135"/>
      <c r="I26" s="135"/>
      <c r="J26" s="135"/>
      <c r="K26" s="135"/>
      <c r="L26" s="135"/>
    </row>
    <row r="27" spans="2:12">
      <c r="B27" s="135"/>
      <c r="C27" s="390"/>
      <c r="D27" s="390"/>
      <c r="E27" s="390"/>
      <c r="F27" s="390"/>
      <c r="G27" s="390"/>
      <c r="H27" s="390"/>
      <c r="I27" s="390"/>
      <c r="J27" s="390"/>
      <c r="K27" s="390"/>
      <c r="L27" s="135"/>
    </row>
    <row r="28" spans="2:12">
      <c r="B28" s="135"/>
      <c r="C28" s="390"/>
      <c r="D28" s="390"/>
      <c r="E28" s="390"/>
      <c r="F28" s="390"/>
      <c r="G28" s="390"/>
      <c r="H28" s="390"/>
      <c r="I28" s="390"/>
      <c r="J28" s="390"/>
      <c r="K28" s="390"/>
      <c r="L28" s="135"/>
    </row>
    <row r="29" spans="2:12">
      <c r="B29" s="135"/>
      <c r="C29" s="390"/>
      <c r="D29" s="390"/>
      <c r="E29" s="390"/>
      <c r="F29" s="390"/>
      <c r="G29" s="390"/>
      <c r="H29" s="390"/>
      <c r="I29" s="390"/>
      <c r="J29" s="390"/>
      <c r="K29" s="390"/>
      <c r="L29" s="135"/>
    </row>
    <row r="30" spans="2:12">
      <c r="B30" s="135"/>
      <c r="C30" s="155"/>
      <c r="D30" s="155"/>
      <c r="E30" s="155"/>
      <c r="F30" s="155"/>
      <c r="G30" s="155"/>
      <c r="H30" s="155"/>
      <c r="I30" s="155"/>
      <c r="J30" s="155"/>
      <c r="K30" s="155"/>
      <c r="L30" s="135"/>
    </row>
    <row r="31" spans="2:12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2:12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</row>
    <row r="33" spans="2:12" ht="15.75" customHeight="1">
      <c r="B33" s="135"/>
      <c r="C33" s="236"/>
      <c r="D33" s="236"/>
      <c r="E33" s="236"/>
      <c r="F33" s="135"/>
      <c r="G33" s="135"/>
      <c r="H33" s="392" t="str">
        <f>CONCATENATE("Cuenca, ",CONCATENATE(TEXT(DatosEstudiante!C18, "d"), " de ", TEXT(DatosEstudiante!C18, "mmmm")), " de ", TEXT(DatosEstudiante!C18, "yyyy"))</f>
        <v>Cuenca, 0 de January de 1900</v>
      </c>
      <c r="I33" s="392"/>
      <c r="J33" s="392"/>
      <c r="K33" s="392"/>
      <c r="L33" s="135"/>
    </row>
    <row r="34" spans="2:12">
      <c r="B34" s="135"/>
      <c r="C34" s="76" t="s">
        <v>292</v>
      </c>
      <c r="D34" s="135"/>
      <c r="E34" s="135"/>
      <c r="F34" s="135"/>
      <c r="G34" s="135"/>
      <c r="H34" s="135"/>
      <c r="I34" s="135"/>
      <c r="J34" s="135"/>
      <c r="K34" s="135"/>
      <c r="L34" s="135"/>
    </row>
    <row r="35" spans="2:12">
      <c r="B35" s="135"/>
      <c r="C35" s="76"/>
      <c r="D35" s="135"/>
      <c r="E35" s="135"/>
      <c r="F35" s="135"/>
      <c r="G35" s="135"/>
      <c r="H35" s="135"/>
      <c r="I35" s="135"/>
      <c r="J35" s="135"/>
      <c r="K35" s="135"/>
      <c r="L35" s="135"/>
    </row>
    <row r="36" spans="2:12" ht="16">
      <c r="B36" s="135"/>
      <c r="C36" s="151"/>
      <c r="D36" s="152"/>
      <c r="E36" s="135"/>
      <c r="F36" s="135"/>
      <c r="G36" s="135"/>
      <c r="H36" s="135"/>
      <c r="I36" s="135"/>
      <c r="J36" s="135"/>
      <c r="K36" s="135"/>
      <c r="L36" s="135"/>
    </row>
    <row r="37" spans="2:12" ht="15" customHeight="1">
      <c r="B37" s="135"/>
      <c r="C37" s="135" t="s">
        <v>270</v>
      </c>
      <c r="D37" s="135" t="s">
        <v>341</v>
      </c>
      <c r="E37" s="135"/>
      <c r="F37" s="135"/>
      <c r="G37" s="135"/>
      <c r="H37" s="135"/>
      <c r="I37" s="135"/>
      <c r="J37" s="135"/>
      <c r="K37" s="135"/>
      <c r="L37" s="135"/>
    </row>
    <row r="38" spans="2:12" ht="15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</row>
    <row r="39" spans="2:12">
      <c r="B39" s="135"/>
      <c r="C39" s="135" t="s">
        <v>291</v>
      </c>
      <c r="D39" s="135"/>
      <c r="E39" s="135"/>
      <c r="F39" s="135"/>
      <c r="G39" s="135"/>
      <c r="H39" s="135"/>
      <c r="I39" s="135"/>
      <c r="J39" s="135"/>
      <c r="K39" s="135"/>
      <c r="L39" s="135"/>
    </row>
  </sheetData>
  <mergeCells count="47">
    <mergeCell ref="H33:K33"/>
    <mergeCell ref="C5:K5"/>
    <mergeCell ref="C7:D7"/>
    <mergeCell ref="E7:F7"/>
    <mergeCell ref="G7:H7"/>
    <mergeCell ref="I7:K7"/>
    <mergeCell ref="C9:F9"/>
    <mergeCell ref="G9:K9"/>
    <mergeCell ref="C11:D11"/>
    <mergeCell ref="E11:F11"/>
    <mergeCell ref="G11:I11"/>
    <mergeCell ref="J11:K11"/>
    <mergeCell ref="C15:E15"/>
    <mergeCell ref="F15:G15"/>
    <mergeCell ref="H15:I15"/>
    <mergeCell ref="J15:K15"/>
    <mergeCell ref="H13:I13"/>
    <mergeCell ref="J13:K13"/>
    <mergeCell ref="C14:E14"/>
    <mergeCell ref="F14:G14"/>
    <mergeCell ref="H14:I14"/>
    <mergeCell ref="J14:K14"/>
    <mergeCell ref="C13:E13"/>
    <mergeCell ref="F13:G13"/>
    <mergeCell ref="C33:E33"/>
    <mergeCell ref="C16:E16"/>
    <mergeCell ref="F16:G16"/>
    <mergeCell ref="C18:E18"/>
    <mergeCell ref="F18:G18"/>
    <mergeCell ref="C22:K22"/>
    <mergeCell ref="C23:K23"/>
    <mergeCell ref="C24:K24"/>
    <mergeCell ref="C27:K27"/>
    <mergeCell ref="C28:K28"/>
    <mergeCell ref="C29:K29"/>
    <mergeCell ref="H16:I16"/>
    <mergeCell ref="J16:K16"/>
    <mergeCell ref="C17:E17"/>
    <mergeCell ref="F17:G17"/>
    <mergeCell ref="H17:I17"/>
    <mergeCell ref="J17:K17"/>
    <mergeCell ref="H18:I18"/>
    <mergeCell ref="J18:K18"/>
    <mergeCell ref="C19:E19"/>
    <mergeCell ref="F19:G19"/>
    <mergeCell ref="H19:I19"/>
    <mergeCell ref="J19:K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portrait" horizontalDpi="4294967295" verticalDpi="4294967295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  <pageSetUpPr fitToPage="1"/>
  </sheetPr>
  <dimension ref="B1:L35"/>
  <sheetViews>
    <sheetView zoomScale="115" zoomScaleNormal="115" workbookViewId="0">
      <selection activeCell="K22" sqref="K22"/>
    </sheetView>
  </sheetViews>
  <sheetFormatPr baseColWidth="10" defaultColWidth="11.5" defaultRowHeight="15"/>
  <cols>
    <col min="1" max="1" width="11.5" style="79"/>
    <col min="2" max="2" width="3.5" style="79" customWidth="1"/>
    <col min="3" max="4" width="10.6640625" style="79" customWidth="1"/>
    <col min="5" max="5" width="17.83203125" style="79" customWidth="1"/>
    <col min="6" max="6" width="11.5" style="79"/>
    <col min="7" max="11" width="10.83203125" style="79" customWidth="1"/>
    <col min="12" max="12" width="3.5" style="79" customWidth="1"/>
    <col min="13" max="16384" width="11.5" style="79"/>
  </cols>
  <sheetData>
    <row r="1" spans="2:12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2:12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2" ht="11.2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12" s="143" customFormat="1" ht="24">
      <c r="B5" s="136"/>
      <c r="C5" s="381" t="s">
        <v>223</v>
      </c>
      <c r="D5" s="381"/>
      <c r="E5" s="381"/>
      <c r="F5" s="381"/>
      <c r="G5" s="381"/>
      <c r="H5" s="381"/>
      <c r="I5" s="381"/>
      <c r="J5" s="381"/>
      <c r="K5" s="381"/>
      <c r="L5" s="136"/>
    </row>
    <row r="6" spans="2:12" ht="6" customHeigh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2:12" ht="16">
      <c r="B7" s="135"/>
      <c r="C7" s="382" t="s">
        <v>210</v>
      </c>
      <c r="D7" s="382"/>
      <c r="E7" s="393" t="str">
        <f>CartaComp_Cod&amp;"-"&amp;CartaComp_CodNum</f>
        <v>CC001.EX-CIS-119</v>
      </c>
      <c r="F7" s="393"/>
      <c r="G7" s="382" t="s">
        <v>214</v>
      </c>
      <c r="H7" s="382"/>
      <c r="I7" s="393" t="str">
        <f>CC!G23</f>
        <v>EXTENSIONES</v>
      </c>
      <c r="J7" s="393"/>
      <c r="K7" s="393"/>
      <c r="L7" s="135"/>
    </row>
    <row r="8" spans="2:12" ht="6" customHeight="1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2:12" ht="16">
      <c r="B9" s="135"/>
      <c r="C9" s="382" t="s">
        <v>224</v>
      </c>
      <c r="D9" s="382"/>
      <c r="E9" s="382"/>
      <c r="F9" s="382"/>
      <c r="G9" s="399">
        <f>DatosEstudiante!C11</f>
        <v>0</v>
      </c>
      <c r="H9" s="399"/>
      <c r="I9" s="399"/>
      <c r="J9" s="399"/>
      <c r="K9" s="399"/>
      <c r="L9" s="135"/>
    </row>
    <row r="10" spans="2:12" ht="6" customHeight="1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2:12" s="97" customFormat="1" ht="16">
      <c r="B11" s="137"/>
      <c r="C11" s="382" t="s">
        <v>218</v>
      </c>
      <c r="D11" s="382"/>
      <c r="E11" s="393">
        <f>FE!E13</f>
        <v>0</v>
      </c>
      <c r="F11" s="393"/>
      <c r="G11" s="382" t="str">
        <f>InsTipoDoc&amp;":"</f>
        <v>CÉDULA DE CIUDADANÍA:</v>
      </c>
      <c r="H11" s="382"/>
      <c r="I11" s="382"/>
      <c r="J11" s="394" t="str">
        <f>FE!E11</f>
        <v>0105630743</v>
      </c>
      <c r="K11" s="395"/>
      <c r="L11" s="137"/>
    </row>
    <row r="12" spans="2:12" ht="6" customHeight="1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2:12" ht="33.75" customHeight="1">
      <c r="B13" s="135"/>
      <c r="C13" s="397" t="s">
        <v>225</v>
      </c>
      <c r="D13" s="397"/>
      <c r="E13" s="397"/>
      <c r="F13" s="397"/>
      <c r="G13" s="397"/>
      <c r="H13" s="397"/>
      <c r="I13" s="397"/>
      <c r="J13" s="397"/>
      <c r="K13" s="397"/>
      <c r="L13" s="135"/>
    </row>
    <row r="14" spans="2:12">
      <c r="B14" s="135"/>
      <c r="C14" s="148"/>
      <c r="D14" s="148"/>
      <c r="E14" s="148"/>
      <c r="F14" s="398" t="s">
        <v>226</v>
      </c>
      <c r="G14" s="398"/>
      <c r="H14" s="398"/>
      <c r="I14" s="398"/>
      <c r="J14" s="398"/>
      <c r="K14" s="139">
        <v>5</v>
      </c>
      <c r="L14" s="135"/>
    </row>
    <row r="15" spans="2:12">
      <c r="B15" s="135"/>
      <c r="C15" s="148"/>
      <c r="D15" s="148"/>
      <c r="E15" s="148"/>
      <c r="F15" s="398" t="s">
        <v>227</v>
      </c>
      <c r="G15" s="398"/>
      <c r="H15" s="398"/>
      <c r="I15" s="398"/>
      <c r="J15" s="398"/>
      <c r="K15" s="139">
        <v>4</v>
      </c>
      <c r="L15" s="135"/>
    </row>
    <row r="16" spans="2:12">
      <c r="B16" s="135"/>
      <c r="C16" s="148"/>
      <c r="D16" s="148"/>
      <c r="E16" s="148"/>
      <c r="F16" s="398" t="s">
        <v>228</v>
      </c>
      <c r="G16" s="398"/>
      <c r="H16" s="398"/>
      <c r="I16" s="398"/>
      <c r="J16" s="398"/>
      <c r="K16" s="139">
        <v>3</v>
      </c>
      <c r="L16" s="135"/>
    </row>
    <row r="17" spans="2:12">
      <c r="B17" s="135"/>
      <c r="C17" s="148"/>
      <c r="D17" s="148"/>
      <c r="E17" s="148"/>
      <c r="F17" s="398" t="s">
        <v>229</v>
      </c>
      <c r="G17" s="398"/>
      <c r="H17" s="398"/>
      <c r="I17" s="398"/>
      <c r="J17" s="398"/>
      <c r="K17" s="139">
        <v>2</v>
      </c>
      <c r="L17" s="135"/>
    </row>
    <row r="18" spans="2:12">
      <c r="B18" s="135"/>
      <c r="C18" s="148"/>
      <c r="D18" s="148"/>
      <c r="E18" s="148"/>
      <c r="F18" s="398" t="s">
        <v>230</v>
      </c>
      <c r="G18" s="398"/>
      <c r="H18" s="398"/>
      <c r="I18" s="398"/>
      <c r="J18" s="398"/>
      <c r="K18" s="139">
        <v>1</v>
      </c>
      <c r="L18" s="135"/>
    </row>
    <row r="19" spans="2:12" ht="6" customHeight="1">
      <c r="B19" s="135"/>
      <c r="C19" s="148"/>
      <c r="D19" s="148"/>
      <c r="E19" s="148"/>
      <c r="F19" s="148"/>
      <c r="G19" s="148"/>
      <c r="H19" s="148"/>
      <c r="I19" s="148"/>
      <c r="J19" s="148"/>
      <c r="K19" s="148"/>
      <c r="L19" s="135"/>
    </row>
    <row r="20" spans="2:12" ht="15.75" customHeight="1">
      <c r="B20" s="135"/>
      <c r="C20" s="365" t="s">
        <v>231</v>
      </c>
      <c r="D20" s="366"/>
      <c r="E20" s="366"/>
      <c r="F20" s="367"/>
      <c r="G20" s="371" t="s">
        <v>232</v>
      </c>
      <c r="H20" s="371"/>
      <c r="I20" s="371"/>
      <c r="J20" s="371"/>
      <c r="K20" s="364"/>
      <c r="L20" s="135"/>
    </row>
    <row r="21" spans="2:12" ht="15.75" customHeight="1">
      <c r="B21" s="135"/>
      <c r="C21" s="368"/>
      <c r="D21" s="369"/>
      <c r="E21" s="369"/>
      <c r="F21" s="370"/>
      <c r="G21" s="156">
        <v>1</v>
      </c>
      <c r="H21" s="156">
        <v>2</v>
      </c>
      <c r="I21" s="156">
        <v>3</v>
      </c>
      <c r="J21" s="156">
        <v>4</v>
      </c>
      <c r="K21" s="157">
        <v>5</v>
      </c>
      <c r="L21" s="135"/>
    </row>
    <row r="22" spans="2:12" ht="32.25" customHeight="1">
      <c r="B22" s="135"/>
      <c r="C22" s="396" t="s">
        <v>233</v>
      </c>
      <c r="D22" s="396"/>
      <c r="E22" s="396"/>
      <c r="F22" s="396"/>
      <c r="G22" s="149"/>
      <c r="H22" s="149"/>
      <c r="I22" s="149"/>
      <c r="J22" s="149"/>
      <c r="K22" s="149"/>
      <c r="L22" s="135"/>
    </row>
    <row r="23" spans="2:12" ht="31.5" customHeight="1">
      <c r="B23" s="135"/>
      <c r="C23" s="396" t="s">
        <v>234</v>
      </c>
      <c r="D23" s="396"/>
      <c r="E23" s="396"/>
      <c r="F23" s="396"/>
      <c r="G23" s="149"/>
      <c r="H23" s="149"/>
      <c r="I23" s="149"/>
      <c r="J23" s="149"/>
      <c r="K23" s="149"/>
      <c r="L23" s="135"/>
    </row>
    <row r="24" spans="2:12" ht="48" customHeight="1">
      <c r="B24" s="135"/>
      <c r="C24" s="396" t="s">
        <v>235</v>
      </c>
      <c r="D24" s="396"/>
      <c r="E24" s="396"/>
      <c r="F24" s="396"/>
      <c r="G24" s="149"/>
      <c r="H24" s="149"/>
      <c r="I24" s="149"/>
      <c r="J24" s="149"/>
      <c r="K24" s="149"/>
      <c r="L24" s="135"/>
    </row>
    <row r="25" spans="2:12" ht="33" customHeight="1">
      <c r="B25" s="135"/>
      <c r="C25" s="396" t="s">
        <v>236</v>
      </c>
      <c r="D25" s="396"/>
      <c r="E25" s="396"/>
      <c r="F25" s="396"/>
      <c r="G25" s="149"/>
      <c r="H25" s="149"/>
      <c r="I25" s="149"/>
      <c r="J25" s="149"/>
      <c r="K25" s="149"/>
      <c r="L25" s="135"/>
    </row>
    <row r="26" spans="2:12" ht="16">
      <c r="B26" s="135"/>
      <c r="C26" s="396" t="s">
        <v>237</v>
      </c>
      <c r="D26" s="396"/>
      <c r="E26" s="396"/>
      <c r="F26" s="396"/>
      <c r="G26" s="150"/>
      <c r="H26" s="150"/>
      <c r="I26" s="150"/>
      <c r="J26" s="150"/>
      <c r="K26" s="150"/>
      <c r="L26" s="135"/>
    </row>
    <row r="27" spans="2:12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</row>
    <row r="28" spans="2:12"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</row>
    <row r="29" spans="2:12"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  <row r="30" spans="2:12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2:12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2:12">
      <c r="B32" s="135"/>
      <c r="C32" s="236"/>
      <c r="D32" s="236"/>
      <c r="E32" s="236"/>
      <c r="F32" s="135"/>
      <c r="G32" s="135"/>
      <c r="H32" s="392" t="str">
        <f>CONCATENATE("Cuenca, ",CONCATENATE(TEXT(DatosEstudiante!C18, "d"), " de ", TEXT(DatosEstudiante!C18, "mmmm")), " de ", TEXT(DatosEstudiante!C18, "yyyy"))</f>
        <v>Cuenca, 0 de January de 1900</v>
      </c>
      <c r="I32" s="392"/>
      <c r="J32" s="392"/>
      <c r="K32" s="392"/>
      <c r="L32" s="135"/>
    </row>
    <row r="33" spans="2:12">
      <c r="B33" s="135"/>
      <c r="C33" s="76" t="s">
        <v>292</v>
      </c>
      <c r="D33" s="135"/>
      <c r="E33" s="135"/>
      <c r="F33" s="135"/>
      <c r="G33" s="135"/>
      <c r="H33" s="135"/>
      <c r="I33" s="135"/>
      <c r="J33" s="135"/>
      <c r="K33" s="135"/>
      <c r="L33" s="135"/>
    </row>
    <row r="34" spans="2:12">
      <c r="B34" s="135"/>
      <c r="C34" s="76"/>
      <c r="D34" s="135"/>
      <c r="E34" s="135"/>
      <c r="F34" s="135"/>
      <c r="G34" s="135"/>
      <c r="H34" s="135"/>
      <c r="I34" s="135"/>
      <c r="J34" s="135"/>
      <c r="K34" s="135"/>
      <c r="L34" s="135"/>
    </row>
    <row r="35" spans="2:12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</row>
  </sheetData>
  <mergeCells count="26">
    <mergeCell ref="H32:K32"/>
    <mergeCell ref="F18:J18"/>
    <mergeCell ref="C5:K5"/>
    <mergeCell ref="C7:D7"/>
    <mergeCell ref="E7:F7"/>
    <mergeCell ref="C11:D11"/>
    <mergeCell ref="E11:F11"/>
    <mergeCell ref="G11:I11"/>
    <mergeCell ref="J11:K11"/>
    <mergeCell ref="G9:K9"/>
    <mergeCell ref="C26:F26"/>
    <mergeCell ref="G7:H7"/>
    <mergeCell ref="I7:K7"/>
    <mergeCell ref="C9:F9"/>
    <mergeCell ref="C32:E32"/>
    <mergeCell ref="G20:K20"/>
    <mergeCell ref="C22:F22"/>
    <mergeCell ref="C23:F23"/>
    <mergeCell ref="C24:F24"/>
    <mergeCell ref="C25:F25"/>
    <mergeCell ref="C13:K13"/>
    <mergeCell ref="F14:J14"/>
    <mergeCell ref="F15:J15"/>
    <mergeCell ref="F16:J16"/>
    <mergeCell ref="F17:J17"/>
    <mergeCell ref="C20:F21"/>
  </mergeCells>
  <pageMargins left="0.25" right="0.25" top="0.75" bottom="0.75" header="0.3" footer="0.3"/>
  <pageSetup paperSize="9" scale="88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  <pageSetUpPr fitToPage="1"/>
  </sheetPr>
  <dimension ref="B1:L42"/>
  <sheetViews>
    <sheetView topLeftCell="B1" zoomScale="177" zoomScaleNormal="177" workbookViewId="0">
      <selection activeCell="G24" sqref="G24"/>
    </sheetView>
  </sheetViews>
  <sheetFormatPr baseColWidth="10" defaultColWidth="11.5" defaultRowHeight="15"/>
  <cols>
    <col min="1" max="1" width="11.5" style="79"/>
    <col min="2" max="2" width="3.5" style="79" customWidth="1"/>
    <col min="3" max="4" width="10.6640625" style="79" customWidth="1"/>
    <col min="5" max="5" width="17.83203125" style="79" customWidth="1"/>
    <col min="6" max="6" width="11.5" style="79"/>
    <col min="7" max="11" width="10.5" style="79" customWidth="1"/>
    <col min="12" max="12" width="3.5" style="79" customWidth="1"/>
    <col min="13" max="16384" width="11.5" style="79"/>
  </cols>
  <sheetData>
    <row r="1" spans="2:12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2:12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2" ht="11.2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12" s="143" customFormat="1" ht="24">
      <c r="B5" s="136"/>
      <c r="C5" s="381" t="s">
        <v>271</v>
      </c>
      <c r="D5" s="381"/>
      <c r="E5" s="381"/>
      <c r="F5" s="381"/>
      <c r="G5" s="381"/>
      <c r="H5" s="381"/>
      <c r="I5" s="381"/>
      <c r="J5" s="381"/>
      <c r="K5" s="381"/>
      <c r="L5" s="136"/>
    </row>
    <row r="6" spans="2:12" ht="6" customHeigh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2:12" ht="16">
      <c r="B7" s="135"/>
      <c r="C7" s="382" t="s">
        <v>210</v>
      </c>
      <c r="D7" s="382"/>
      <c r="E7" s="393" t="str">
        <f>CartaComp_Cod&amp;"-"&amp;CartaComp_CodNum</f>
        <v>CC001.EX-CIS-119</v>
      </c>
      <c r="F7" s="393"/>
      <c r="G7" s="382" t="s">
        <v>214</v>
      </c>
      <c r="H7" s="382"/>
      <c r="I7" s="393" t="str">
        <f>CC!G23</f>
        <v>EXTENSIONES</v>
      </c>
      <c r="J7" s="393"/>
      <c r="K7" s="393"/>
      <c r="L7" s="135"/>
    </row>
    <row r="8" spans="2:12" ht="6" customHeight="1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2:12" ht="16">
      <c r="B9" s="135"/>
      <c r="C9" s="179" t="s">
        <v>272</v>
      </c>
      <c r="D9" s="179"/>
      <c r="E9" s="393" t="str">
        <f>DatosEstudiante!C12</f>
        <v>Ing. Vladimir Robles</v>
      </c>
      <c r="F9" s="393"/>
      <c r="G9" s="180"/>
      <c r="H9" s="180"/>
      <c r="I9" s="180"/>
      <c r="J9" s="180"/>
      <c r="K9" s="180"/>
      <c r="L9" s="135"/>
    </row>
    <row r="10" spans="2:12" ht="6" customHeight="1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2:12" s="97" customFormat="1" ht="16">
      <c r="B11" s="137"/>
      <c r="C11" s="382" t="s">
        <v>218</v>
      </c>
      <c r="D11" s="382"/>
      <c r="E11" s="393">
        <f>FE!E13</f>
        <v>0</v>
      </c>
      <c r="F11" s="393"/>
      <c r="G11" s="382" t="str">
        <f>InsTipoDoc&amp;":"</f>
        <v>CÉDULA DE CIUDADANÍA:</v>
      </c>
      <c r="H11" s="382"/>
      <c r="I11" s="382"/>
      <c r="J11" s="394" t="str">
        <f>FE!E11</f>
        <v>0105630743</v>
      </c>
      <c r="K11" s="395"/>
      <c r="L11" s="137"/>
    </row>
    <row r="12" spans="2:12" ht="6" customHeight="1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2:12" ht="11.25" customHeight="1">
      <c r="B13" s="135"/>
      <c r="C13" s="397"/>
      <c r="D13" s="397"/>
      <c r="E13" s="397"/>
      <c r="F13" s="397"/>
      <c r="G13" s="397"/>
      <c r="H13" s="397"/>
      <c r="I13" s="397"/>
      <c r="J13" s="397"/>
      <c r="K13" s="397"/>
      <c r="L13" s="135"/>
    </row>
    <row r="14" spans="2:12">
      <c r="B14" s="135"/>
      <c r="C14" s="148"/>
      <c r="D14" s="148"/>
      <c r="E14" s="148"/>
      <c r="F14" s="398" t="s">
        <v>226</v>
      </c>
      <c r="G14" s="398"/>
      <c r="H14" s="398"/>
      <c r="I14" s="398"/>
      <c r="J14" s="398"/>
      <c r="K14" s="139">
        <v>5</v>
      </c>
      <c r="L14" s="135"/>
    </row>
    <row r="15" spans="2:12">
      <c r="B15" s="135"/>
      <c r="C15" s="148"/>
      <c r="D15" s="148"/>
      <c r="E15" s="148"/>
      <c r="F15" s="398" t="s">
        <v>227</v>
      </c>
      <c r="G15" s="398"/>
      <c r="H15" s="398"/>
      <c r="I15" s="398"/>
      <c r="J15" s="398"/>
      <c r="K15" s="139">
        <v>4</v>
      </c>
      <c r="L15" s="135"/>
    </row>
    <row r="16" spans="2:12">
      <c r="B16" s="135"/>
      <c r="C16" s="148"/>
      <c r="D16" s="148"/>
      <c r="E16" s="148"/>
      <c r="F16" s="398" t="s">
        <v>228</v>
      </c>
      <c r="G16" s="398"/>
      <c r="H16" s="398"/>
      <c r="I16" s="398"/>
      <c r="J16" s="398"/>
      <c r="K16" s="139">
        <v>3</v>
      </c>
      <c r="L16" s="135"/>
    </row>
    <row r="17" spans="2:12">
      <c r="B17" s="135"/>
      <c r="C17" s="148"/>
      <c r="D17" s="148"/>
      <c r="E17" s="148"/>
      <c r="F17" s="398" t="s">
        <v>229</v>
      </c>
      <c r="G17" s="398"/>
      <c r="H17" s="398"/>
      <c r="I17" s="398"/>
      <c r="J17" s="398"/>
      <c r="K17" s="139">
        <v>2</v>
      </c>
      <c r="L17" s="135"/>
    </row>
    <row r="18" spans="2:12">
      <c r="B18" s="135"/>
      <c r="C18" s="148"/>
      <c r="D18" s="148"/>
      <c r="E18" s="148"/>
      <c r="F18" s="398" t="s">
        <v>230</v>
      </c>
      <c r="G18" s="398"/>
      <c r="H18" s="398"/>
      <c r="I18" s="398"/>
      <c r="J18" s="398"/>
      <c r="K18" s="139">
        <v>1</v>
      </c>
      <c r="L18" s="135"/>
    </row>
    <row r="19" spans="2:12" ht="6" customHeight="1">
      <c r="B19" s="135"/>
      <c r="C19" s="148"/>
      <c r="D19" s="148"/>
      <c r="E19" s="148"/>
      <c r="F19" s="148"/>
      <c r="G19" s="148"/>
      <c r="H19" s="148"/>
      <c r="I19" s="148"/>
      <c r="J19" s="148"/>
      <c r="K19" s="148"/>
      <c r="L19" s="135"/>
    </row>
    <row r="20" spans="2:12" ht="15.75" customHeight="1">
      <c r="B20" s="135"/>
      <c r="C20" s="365" t="s">
        <v>273</v>
      </c>
      <c r="D20" s="366"/>
      <c r="E20" s="366"/>
      <c r="F20" s="367"/>
      <c r="G20" s="371" t="s">
        <v>232</v>
      </c>
      <c r="H20" s="371"/>
      <c r="I20" s="371"/>
      <c r="J20" s="371"/>
      <c r="K20" s="364"/>
      <c r="L20" s="135"/>
    </row>
    <row r="21" spans="2:12" ht="15.75" customHeight="1">
      <c r="B21" s="135"/>
      <c r="C21" s="368"/>
      <c r="D21" s="369"/>
      <c r="E21" s="369"/>
      <c r="F21" s="370"/>
      <c r="G21" s="177">
        <v>1</v>
      </c>
      <c r="H21" s="177">
        <v>2</v>
      </c>
      <c r="I21" s="177">
        <v>3</v>
      </c>
      <c r="J21" s="177">
        <v>4</v>
      </c>
      <c r="K21" s="178">
        <v>5</v>
      </c>
      <c r="L21" s="135"/>
    </row>
    <row r="22" spans="2:12" ht="32.25" customHeight="1">
      <c r="B22" s="135"/>
      <c r="C22" s="396" t="s">
        <v>274</v>
      </c>
      <c r="D22" s="396"/>
      <c r="E22" s="396"/>
      <c r="F22" s="396"/>
      <c r="G22" s="149"/>
      <c r="H22" s="149"/>
      <c r="I22" s="149"/>
      <c r="J22" s="149"/>
      <c r="K22" s="149"/>
      <c r="L22" s="135"/>
    </row>
    <row r="23" spans="2:12" ht="31.5" customHeight="1">
      <c r="B23" s="135"/>
      <c r="C23" s="396" t="s">
        <v>275</v>
      </c>
      <c r="D23" s="396"/>
      <c r="E23" s="396"/>
      <c r="F23" s="396"/>
      <c r="G23" s="149"/>
      <c r="H23" s="149"/>
      <c r="I23" s="149"/>
      <c r="J23" s="149"/>
      <c r="K23" s="149"/>
      <c r="L23" s="135"/>
    </row>
    <row r="24" spans="2:12" ht="31.5" customHeight="1">
      <c r="B24" s="135"/>
      <c r="C24" s="396" t="s">
        <v>276</v>
      </c>
      <c r="D24" s="396"/>
      <c r="E24" s="396"/>
      <c r="F24" s="396"/>
      <c r="G24" s="149"/>
      <c r="H24" s="149"/>
      <c r="I24" s="149"/>
      <c r="J24" s="149"/>
      <c r="K24" s="149"/>
      <c r="L24" s="135"/>
    </row>
    <row r="25" spans="2:12" ht="16">
      <c r="B25" s="135"/>
      <c r="C25" s="396" t="s">
        <v>277</v>
      </c>
      <c r="D25" s="396"/>
      <c r="E25" s="396"/>
      <c r="F25" s="396"/>
      <c r="G25" s="149"/>
      <c r="H25" s="149"/>
      <c r="I25" s="149"/>
      <c r="J25" s="149"/>
      <c r="K25" s="149"/>
      <c r="L25" s="135"/>
    </row>
    <row r="26" spans="2:12" ht="31.5" customHeight="1">
      <c r="B26" s="135"/>
      <c r="C26" s="396" t="s">
        <v>278</v>
      </c>
      <c r="D26" s="396"/>
      <c r="E26" s="396"/>
      <c r="F26" s="396"/>
      <c r="G26" s="149"/>
      <c r="H26" s="149"/>
      <c r="I26" s="149"/>
      <c r="J26" s="149"/>
      <c r="K26" s="149"/>
      <c r="L26" s="135"/>
    </row>
    <row r="27" spans="2:12" ht="31.5" customHeight="1">
      <c r="B27" s="135"/>
      <c r="C27" s="396" t="s">
        <v>279</v>
      </c>
      <c r="D27" s="396"/>
      <c r="E27" s="396"/>
      <c r="F27" s="396"/>
      <c r="G27" s="149"/>
      <c r="H27" s="149"/>
      <c r="I27" s="149"/>
      <c r="J27" s="149"/>
      <c r="K27" s="149"/>
      <c r="L27" s="135"/>
    </row>
    <row r="28" spans="2:12" ht="32.25" customHeight="1">
      <c r="B28" s="135"/>
      <c r="C28" s="396" t="s">
        <v>280</v>
      </c>
      <c r="D28" s="396"/>
      <c r="E28" s="396"/>
      <c r="F28" s="396"/>
      <c r="G28" s="149"/>
      <c r="H28" s="149"/>
      <c r="I28" s="149"/>
      <c r="J28" s="149"/>
      <c r="K28" s="149"/>
      <c r="L28" s="135"/>
    </row>
    <row r="29" spans="2:12" ht="33" customHeight="1">
      <c r="B29" s="135"/>
      <c r="C29" s="396" t="s">
        <v>281</v>
      </c>
      <c r="D29" s="396"/>
      <c r="E29" s="396"/>
      <c r="F29" s="396"/>
      <c r="G29" s="149"/>
      <c r="H29" s="149"/>
      <c r="I29" s="149"/>
      <c r="J29" s="149"/>
      <c r="K29" s="149"/>
      <c r="L29" s="135"/>
    </row>
    <row r="30" spans="2:12" ht="16">
      <c r="B30" s="135"/>
      <c r="C30" s="396" t="s">
        <v>282</v>
      </c>
      <c r="D30" s="396"/>
      <c r="E30" s="396"/>
      <c r="F30" s="396"/>
      <c r="G30" s="150"/>
      <c r="H30" s="150"/>
      <c r="I30" s="150"/>
      <c r="J30" s="150"/>
      <c r="K30" s="150"/>
      <c r="L30" s="135"/>
    </row>
    <row r="31" spans="2:12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2:12">
      <c r="B32" s="135"/>
      <c r="C32" s="158" t="s">
        <v>283</v>
      </c>
      <c r="D32" s="135"/>
      <c r="E32" s="135"/>
      <c r="F32" s="135"/>
      <c r="G32" s="135"/>
      <c r="H32" s="135"/>
      <c r="I32" s="135"/>
      <c r="J32" s="135"/>
      <c r="K32" s="135"/>
      <c r="L32" s="135"/>
    </row>
    <row r="33" spans="2:12">
      <c r="B33" s="135"/>
      <c r="C33" s="181"/>
      <c r="D33" s="181"/>
      <c r="E33" s="181"/>
      <c r="F33" s="181"/>
      <c r="G33" s="181"/>
      <c r="H33" s="181"/>
      <c r="I33" s="181"/>
      <c r="J33" s="181"/>
      <c r="K33" s="181"/>
      <c r="L33" s="135"/>
    </row>
    <row r="34" spans="2:12">
      <c r="B34" s="135"/>
      <c r="C34" s="181"/>
      <c r="D34" s="181"/>
      <c r="E34" s="181"/>
      <c r="F34" s="181"/>
      <c r="G34" s="181"/>
      <c r="H34" s="181"/>
      <c r="I34" s="181"/>
      <c r="J34" s="181"/>
      <c r="K34" s="181"/>
      <c r="L34" s="135"/>
    </row>
    <row r="35" spans="2:12">
      <c r="B35" s="135"/>
      <c r="C35" s="181"/>
      <c r="D35" s="181"/>
      <c r="E35" s="181"/>
      <c r="F35" s="181"/>
      <c r="G35" s="181"/>
      <c r="H35" s="181"/>
      <c r="I35" s="181"/>
      <c r="J35" s="181"/>
      <c r="K35" s="181"/>
      <c r="L35" s="135"/>
    </row>
    <row r="36" spans="2:12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</row>
    <row r="37" spans="2:12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</row>
    <row r="38" spans="2:12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</row>
    <row r="39" spans="2:12">
      <c r="B39" s="135"/>
      <c r="C39" s="236"/>
      <c r="D39" s="236"/>
      <c r="E39" s="236"/>
      <c r="F39" s="135"/>
      <c r="G39" s="135"/>
      <c r="H39" s="392" t="str">
        <f>CONCATENATE("Cuenca, ",CONCATENATE(TEXT(DatosEstudiante!C18, "d"), " de ", TEXT(DatosEstudiante!C18, "mmmm")), " de ", TEXT(DatosEstudiante!C18, "yyyy"))</f>
        <v>Cuenca, 0 de January de 1900</v>
      </c>
      <c r="I39" s="392"/>
      <c r="J39" s="392"/>
      <c r="K39" s="392"/>
      <c r="L39" s="135"/>
    </row>
    <row r="40" spans="2:12">
      <c r="B40" s="135"/>
      <c r="C40" s="400" t="s">
        <v>284</v>
      </c>
      <c r="D40" s="400"/>
      <c r="E40" s="400"/>
      <c r="F40" s="135"/>
      <c r="G40" s="135"/>
      <c r="H40" s="135"/>
      <c r="I40" s="135"/>
      <c r="J40" s="135"/>
      <c r="K40" s="135"/>
      <c r="L40" s="135"/>
    </row>
    <row r="41" spans="2:12">
      <c r="B41" s="135"/>
      <c r="C41" s="76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2:12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</sheetData>
  <mergeCells count="30">
    <mergeCell ref="F15:J15"/>
    <mergeCell ref="F16:J16"/>
    <mergeCell ref="F17:J17"/>
    <mergeCell ref="F14:J14"/>
    <mergeCell ref="C5:K5"/>
    <mergeCell ref="C7:D7"/>
    <mergeCell ref="E7:F7"/>
    <mergeCell ref="G7:H7"/>
    <mergeCell ref="I7:K7"/>
    <mergeCell ref="E9:F9"/>
    <mergeCell ref="C11:D11"/>
    <mergeCell ref="E11:F11"/>
    <mergeCell ref="G11:I11"/>
    <mergeCell ref="J11:K11"/>
    <mergeCell ref="C13:K13"/>
    <mergeCell ref="F18:J18"/>
    <mergeCell ref="C20:F21"/>
    <mergeCell ref="G20:K20"/>
    <mergeCell ref="C40:E40"/>
    <mergeCell ref="C22:F22"/>
    <mergeCell ref="C23:F23"/>
    <mergeCell ref="C28:F28"/>
    <mergeCell ref="C29:F29"/>
    <mergeCell ref="C30:F30"/>
    <mergeCell ref="C39:E39"/>
    <mergeCell ref="C24:F24"/>
    <mergeCell ref="C25:F25"/>
    <mergeCell ref="C26:F26"/>
    <mergeCell ref="C27:F27"/>
    <mergeCell ref="H39:K39"/>
  </mergeCells>
  <pageMargins left="0.25" right="0.25" top="0.75" bottom="0.75" header="0.3" footer="0.3"/>
  <pageSetup paperSize="9" scale="88" orientation="portrait" horizontalDpi="4294967295" verticalDpi="4294967295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  <pageSetUpPr fitToPage="1"/>
  </sheetPr>
  <dimension ref="B1:M38"/>
  <sheetViews>
    <sheetView workbookViewId="0">
      <selection activeCell="J31" sqref="J31:L31"/>
    </sheetView>
  </sheetViews>
  <sheetFormatPr baseColWidth="10" defaultColWidth="11.5" defaultRowHeight="16"/>
  <cols>
    <col min="1" max="1" width="11.5" style="83"/>
    <col min="2" max="2" width="3.33203125" style="83" customWidth="1"/>
    <col min="3" max="4" width="11.5" style="83"/>
    <col min="5" max="5" width="16.5" style="83" customWidth="1"/>
    <col min="6" max="6" width="12.83203125" style="83" customWidth="1"/>
    <col min="7" max="12" width="15.33203125" style="83" customWidth="1"/>
    <col min="13" max="13" width="3.33203125" style="83" customWidth="1"/>
    <col min="14" max="16384" width="11.5" style="83"/>
  </cols>
  <sheetData>
    <row r="1" spans="2:13">
      <c r="B1" s="87"/>
      <c r="C1" s="160"/>
      <c r="D1" s="160"/>
      <c r="E1" s="160"/>
      <c r="F1" s="160"/>
      <c r="G1" s="160"/>
      <c r="H1" s="160"/>
      <c r="I1" s="160"/>
      <c r="J1" s="160"/>
      <c r="K1" s="87"/>
      <c r="L1" s="87"/>
      <c r="M1" s="87"/>
    </row>
    <row r="2" spans="2:13">
      <c r="B2" s="87"/>
      <c r="C2" s="160"/>
      <c r="D2" s="160"/>
      <c r="E2" s="160"/>
      <c r="F2" s="160"/>
      <c r="G2" s="160"/>
      <c r="H2" s="160"/>
      <c r="I2" s="160"/>
      <c r="J2" s="160"/>
      <c r="K2" s="87"/>
      <c r="L2" s="87"/>
      <c r="M2" s="87"/>
    </row>
    <row r="3" spans="2:13">
      <c r="B3" s="87"/>
      <c r="C3" s="160"/>
      <c r="D3" s="160"/>
      <c r="E3" s="160"/>
      <c r="F3" s="160"/>
      <c r="G3" s="160"/>
      <c r="H3" s="160"/>
      <c r="I3" s="160"/>
      <c r="J3" s="160"/>
      <c r="K3" s="87"/>
      <c r="L3" s="87"/>
      <c r="M3" s="87"/>
    </row>
    <row r="4" spans="2:13">
      <c r="B4" s="87"/>
      <c r="C4" s="160"/>
      <c r="D4" s="160"/>
      <c r="E4" s="160"/>
      <c r="F4" s="160"/>
      <c r="G4" s="160"/>
      <c r="H4" s="160"/>
      <c r="I4" s="160"/>
      <c r="J4" s="160"/>
      <c r="K4" s="87"/>
      <c r="L4" s="87"/>
      <c r="M4" s="87"/>
    </row>
    <row r="5" spans="2:13" ht="24">
      <c r="B5" s="87"/>
      <c r="C5" s="381" t="s">
        <v>240</v>
      </c>
      <c r="D5" s="381"/>
      <c r="E5" s="381"/>
      <c r="F5" s="381"/>
      <c r="G5" s="381"/>
      <c r="H5" s="381"/>
      <c r="I5" s="381"/>
      <c r="J5" s="381"/>
      <c r="K5" s="381"/>
      <c r="L5" s="381"/>
      <c r="M5" s="87"/>
    </row>
    <row r="6" spans="2:13" ht="11.25" customHeight="1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2:13" s="84" customFormat="1" ht="28.5" customHeight="1">
      <c r="B7" s="161"/>
      <c r="C7" s="416" t="s">
        <v>241</v>
      </c>
      <c r="D7" s="416"/>
      <c r="E7" s="415" t="str">
        <f>CartaComp_Cod&amp;"-"&amp;CartaComp_CodNum</f>
        <v>CC001.EX-CIS-119</v>
      </c>
      <c r="F7" s="415"/>
      <c r="G7" s="416" t="s">
        <v>242</v>
      </c>
      <c r="H7" s="416"/>
      <c r="I7" s="417">
        <f>CC!G9</f>
        <v>0</v>
      </c>
      <c r="J7" s="417"/>
      <c r="K7" s="417"/>
      <c r="L7" s="417"/>
      <c r="M7" s="161"/>
    </row>
    <row r="8" spans="2:13" ht="6" customHeight="1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2:13">
      <c r="B9" s="87"/>
      <c r="C9" s="90" t="s">
        <v>245</v>
      </c>
      <c r="D9" s="87"/>
      <c r="E9" s="87"/>
      <c r="F9" s="418"/>
      <c r="G9" s="418"/>
      <c r="H9" s="418"/>
      <c r="I9" s="418"/>
      <c r="J9" s="418"/>
      <c r="K9" s="418"/>
      <c r="L9" s="418"/>
      <c r="M9" s="87"/>
    </row>
    <row r="10" spans="2:13" ht="6" customHeight="1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2:13" ht="27.75" customHeight="1">
      <c r="B11" s="87"/>
      <c r="C11" s="90" t="s">
        <v>246</v>
      </c>
      <c r="D11" s="90"/>
      <c r="E11" s="90"/>
      <c r="F11" s="418" t="str">
        <f>"Desde "&amp;acta_fechIni_Dia&amp;"-"&amp;acta_fechIni_Mes&amp;"-"&amp;acta_fechIni_Ano&amp;" hasta "&amp;acta_fechFin_Dia&amp;"-"&amp;acta_fechFin_Mes&amp;"-"&amp;acta_fechFin_Ano</f>
        <v>Desde 00-Jan-1900 hasta 00-Jan-1900</v>
      </c>
      <c r="G11" s="418"/>
      <c r="H11" s="87"/>
      <c r="I11" s="182" t="s">
        <v>247</v>
      </c>
      <c r="J11" s="163"/>
      <c r="K11" s="182" t="s">
        <v>288</v>
      </c>
      <c r="L11" s="215">
        <f>DatosEstudiante!C18</f>
        <v>0</v>
      </c>
      <c r="M11" s="87"/>
    </row>
    <row r="12" spans="2:13" ht="6" customHeight="1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2:13" ht="31.5" customHeight="1">
      <c r="B13" s="87"/>
      <c r="C13" s="412" t="s">
        <v>248</v>
      </c>
      <c r="D13" s="412"/>
      <c r="E13" s="412"/>
      <c r="F13" s="163"/>
      <c r="G13" s="412" t="s">
        <v>249</v>
      </c>
      <c r="H13" s="412"/>
      <c r="I13" s="412"/>
      <c r="J13" s="163"/>
      <c r="K13" s="162" t="s">
        <v>250</v>
      </c>
      <c r="L13" s="163"/>
      <c r="M13" s="87"/>
    </row>
    <row r="14" spans="2:13" ht="6" customHeight="1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2:13" s="84" customFormat="1" ht="31.5" customHeight="1">
      <c r="B15" s="161"/>
      <c r="C15" s="164" t="s">
        <v>256</v>
      </c>
      <c r="D15" s="417" t="str">
        <f>PROPER(Parametros!M2)</f>
        <v>Ing. Cristian Timbi</v>
      </c>
      <c r="E15" s="417"/>
      <c r="F15" s="164" t="s">
        <v>39</v>
      </c>
      <c r="G15" s="419" t="str">
        <f>PROPER(FE!D23)</f>
        <v>Ingeniería De Sistemas</v>
      </c>
      <c r="H15" s="419"/>
      <c r="I15" s="414" t="s">
        <v>251</v>
      </c>
      <c r="J15" s="414"/>
      <c r="K15" s="413" t="str">
        <f>PROPER(CC!G60)</f>
        <v/>
      </c>
      <c r="L15" s="413"/>
      <c r="M15" s="161"/>
    </row>
    <row r="16" spans="2:13" ht="6" customHeigh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2:13" ht="33.75" customHeight="1">
      <c r="B17" s="87"/>
      <c r="C17" s="416" t="s">
        <v>252</v>
      </c>
      <c r="D17" s="416"/>
      <c r="E17" s="416"/>
      <c r="F17" s="417">
        <f>CC!G25</f>
        <v>0</v>
      </c>
      <c r="G17" s="417"/>
      <c r="H17" s="417"/>
      <c r="I17" s="417"/>
      <c r="J17" s="417"/>
      <c r="K17" s="417"/>
      <c r="L17" s="417"/>
      <c r="M17" s="87"/>
    </row>
    <row r="18" spans="2:13" ht="6" customHeigh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2:13" ht="15.75" customHeight="1">
      <c r="B19" s="87"/>
      <c r="C19" s="420" t="s">
        <v>253</v>
      </c>
      <c r="D19" s="421"/>
      <c r="E19" s="421"/>
      <c r="F19" s="422"/>
      <c r="G19" s="429" t="s">
        <v>254</v>
      </c>
      <c r="H19" s="433"/>
      <c r="I19" s="433"/>
      <c r="J19" s="433"/>
      <c r="K19" s="433"/>
      <c r="L19" s="430"/>
      <c r="M19" s="87"/>
    </row>
    <row r="20" spans="2:13">
      <c r="B20" s="87"/>
      <c r="C20" s="423"/>
      <c r="D20" s="424"/>
      <c r="E20" s="424"/>
      <c r="F20" s="425"/>
      <c r="G20" s="426" t="s">
        <v>285</v>
      </c>
      <c r="H20" s="427"/>
      <c r="I20" s="426" t="s">
        <v>286</v>
      </c>
      <c r="J20" s="427"/>
      <c r="K20" s="429" t="s">
        <v>287</v>
      </c>
      <c r="L20" s="430"/>
      <c r="M20" s="87"/>
    </row>
    <row r="21" spans="2:13" ht="26.25" customHeight="1">
      <c r="B21" s="87"/>
      <c r="C21" s="409" t="str">
        <f>CC!C48&amp;" "&amp;CC!D48</f>
        <v>1.  Producto 1</v>
      </c>
      <c r="D21" s="410"/>
      <c r="E21" s="410"/>
      <c r="F21" s="411"/>
      <c r="G21" s="428"/>
      <c r="H21" s="428"/>
      <c r="I21" s="428"/>
      <c r="J21" s="428"/>
      <c r="K21" s="431"/>
      <c r="L21" s="432"/>
      <c r="M21" s="87"/>
    </row>
    <row r="22" spans="2:13" ht="26.25" customHeight="1">
      <c r="B22" s="87"/>
      <c r="C22" s="409" t="str">
        <f>CC!C49&amp;" "&amp;CC!D49</f>
        <v>2.  Producto 2</v>
      </c>
      <c r="D22" s="410"/>
      <c r="E22" s="410"/>
      <c r="F22" s="411"/>
      <c r="G22" s="428"/>
      <c r="H22" s="428"/>
      <c r="I22" s="428"/>
      <c r="J22" s="428"/>
      <c r="K22" s="431"/>
      <c r="L22" s="432"/>
      <c r="M22" s="87"/>
    </row>
    <row r="23" spans="2:13" ht="26.25" customHeight="1">
      <c r="B23" s="87"/>
      <c r="C23" s="409" t="str">
        <f>CC!C50&amp;" "&amp;CC!D50</f>
        <v>3. Producto 3</v>
      </c>
      <c r="D23" s="410"/>
      <c r="E23" s="410"/>
      <c r="F23" s="411"/>
      <c r="G23" s="428"/>
      <c r="H23" s="428"/>
      <c r="I23" s="428"/>
      <c r="J23" s="428"/>
      <c r="K23" s="431"/>
      <c r="L23" s="432"/>
      <c r="M23" s="87"/>
    </row>
    <row r="24" spans="2:13" ht="26.25" customHeight="1">
      <c r="B24" s="87"/>
      <c r="C24" s="409" t="str">
        <f>CC!C51&amp;" "&amp;CC!D51</f>
        <v>4. Producto 4</v>
      </c>
      <c r="D24" s="410"/>
      <c r="E24" s="410"/>
      <c r="F24" s="411"/>
      <c r="G24" s="428"/>
      <c r="H24" s="428"/>
      <c r="I24" s="428"/>
      <c r="J24" s="428"/>
      <c r="K24" s="431"/>
      <c r="L24" s="432"/>
      <c r="M24" s="87"/>
    </row>
    <row r="25" spans="2:13" ht="26.25" customHeight="1">
      <c r="B25" s="87"/>
      <c r="C25" s="409" t="str">
        <f>CC!C52&amp;" "&amp;CC!D52</f>
        <v>5. Producto 5</v>
      </c>
      <c r="D25" s="410"/>
      <c r="E25" s="410"/>
      <c r="F25" s="411"/>
      <c r="G25" s="428"/>
      <c r="H25" s="428"/>
      <c r="I25" s="428"/>
      <c r="J25" s="428"/>
      <c r="K25" s="431"/>
      <c r="L25" s="432"/>
      <c r="M25" s="87"/>
    </row>
    <row r="26" spans="2:13" ht="26.25" customHeight="1">
      <c r="B26" s="87"/>
      <c r="C26" s="409" t="str">
        <f>CC!C53&amp;" "&amp;CC!D53</f>
        <v>6. Producto 6</v>
      </c>
      <c r="D26" s="410"/>
      <c r="E26" s="410"/>
      <c r="F26" s="411"/>
      <c r="G26" s="428"/>
      <c r="H26" s="428"/>
      <c r="I26" s="428"/>
      <c r="J26" s="428"/>
      <c r="K26" s="431"/>
      <c r="L26" s="432"/>
      <c r="M26" s="87"/>
    </row>
    <row r="27" spans="2:13" ht="6" customHeight="1">
      <c r="B27" s="87"/>
      <c r="C27" s="165"/>
      <c r="D27" s="165"/>
      <c r="E27" s="165"/>
      <c r="F27" s="166"/>
      <c r="G27" s="92"/>
      <c r="H27" s="92"/>
      <c r="I27" s="92"/>
      <c r="J27" s="92"/>
      <c r="K27" s="92"/>
      <c r="L27" s="92"/>
      <c r="M27" s="87"/>
    </row>
    <row r="28" spans="2:13" s="78" customFormat="1" ht="15">
      <c r="B28" s="75"/>
      <c r="C28" s="405" t="s">
        <v>257</v>
      </c>
      <c r="D28" s="405"/>
      <c r="E28" s="405"/>
      <c r="F28" s="236"/>
      <c r="G28" s="236"/>
      <c r="H28" s="236"/>
      <c r="I28" s="168" t="s">
        <v>258</v>
      </c>
      <c r="J28" s="169"/>
      <c r="K28" s="170" t="s">
        <v>259</v>
      </c>
      <c r="L28" s="169"/>
      <c r="M28" s="75"/>
    </row>
    <row r="29" spans="2:13" s="78" customFormat="1" ht="6" customHeight="1">
      <c r="B29" s="75"/>
      <c r="C29" s="171"/>
      <c r="D29" s="171"/>
      <c r="E29" s="171"/>
      <c r="F29" s="167"/>
      <c r="G29" s="92"/>
      <c r="H29" s="92"/>
      <c r="I29" s="92"/>
      <c r="J29" s="92"/>
      <c r="K29" s="92"/>
      <c r="L29" s="92"/>
      <c r="M29" s="75"/>
    </row>
    <row r="30" spans="2:13" s="78" customFormat="1" ht="15.75" customHeight="1">
      <c r="B30" s="75"/>
      <c r="C30" s="172" t="s">
        <v>260</v>
      </c>
      <c r="D30" s="167"/>
      <c r="E30" s="167"/>
      <c r="F30" s="167"/>
      <c r="G30" s="92"/>
      <c r="H30" s="92"/>
      <c r="I30" s="92"/>
      <c r="J30" s="92"/>
      <c r="K30" s="92"/>
      <c r="L30" s="92"/>
      <c r="M30" s="75"/>
    </row>
    <row r="31" spans="2:13" s="78" customFormat="1" ht="97.5" customHeight="1">
      <c r="B31" s="75"/>
      <c r="C31" s="401" t="s">
        <v>167</v>
      </c>
      <c r="D31" s="401"/>
      <c r="E31" s="402"/>
      <c r="F31" s="406" t="s">
        <v>24</v>
      </c>
      <c r="G31" s="407"/>
      <c r="H31" s="407"/>
      <c r="I31" s="408"/>
      <c r="J31" s="406" t="s">
        <v>25</v>
      </c>
      <c r="K31" s="407"/>
      <c r="L31" s="408"/>
      <c r="M31" s="75"/>
    </row>
    <row r="32" spans="2:13" s="78" customFormat="1" ht="6" customHeight="1">
      <c r="B32" s="75"/>
      <c r="C32" s="74"/>
      <c r="D32" s="75"/>
      <c r="E32" s="75"/>
      <c r="F32" s="173"/>
      <c r="G32" s="173"/>
      <c r="H32" s="173"/>
      <c r="I32" s="75"/>
      <c r="J32" s="173"/>
      <c r="K32" s="173"/>
      <c r="L32" s="173"/>
      <c r="M32" s="75"/>
    </row>
    <row r="33" spans="2:13" s="78" customFormat="1" ht="97.5" customHeight="1">
      <c r="B33" s="75"/>
      <c r="C33" s="403" t="s">
        <v>50</v>
      </c>
      <c r="D33" s="403"/>
      <c r="E33" s="404"/>
      <c r="F33" s="406" t="s">
        <v>24</v>
      </c>
      <c r="G33" s="407"/>
      <c r="H33" s="407"/>
      <c r="I33" s="408"/>
      <c r="J33" s="406" t="s">
        <v>25</v>
      </c>
      <c r="K33" s="407"/>
      <c r="L33" s="408"/>
      <c r="M33" s="75"/>
    </row>
    <row r="34" spans="2:13">
      <c r="B34" s="87"/>
      <c r="C34" s="174"/>
      <c r="D34" s="166"/>
      <c r="E34" s="166"/>
      <c r="F34" s="166"/>
      <c r="G34" s="92"/>
      <c r="H34" s="92"/>
      <c r="I34" s="92"/>
      <c r="J34" s="92"/>
      <c r="K34" s="92"/>
      <c r="L34" s="92"/>
      <c r="M34" s="87"/>
    </row>
    <row r="35" spans="2:13">
      <c r="B35" s="87"/>
      <c r="C35" s="166"/>
      <c r="D35" s="166"/>
      <c r="E35" s="166"/>
      <c r="F35" s="166"/>
      <c r="G35" s="92"/>
      <c r="H35" s="92"/>
      <c r="I35" s="92"/>
      <c r="J35" s="92"/>
      <c r="K35" s="92"/>
      <c r="L35" s="92"/>
      <c r="M35" s="87"/>
    </row>
    <row r="36" spans="2:13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2:13">
      <c r="B37" s="87"/>
      <c r="C37" s="90" t="s">
        <v>243</v>
      </c>
      <c r="D37" s="87" t="s">
        <v>244</v>
      </c>
      <c r="E37" s="87"/>
      <c r="F37" s="87"/>
      <c r="G37" s="87"/>
      <c r="H37" s="87"/>
      <c r="I37" s="87"/>
      <c r="J37" s="87"/>
      <c r="K37" s="87"/>
      <c r="L37" s="87"/>
      <c r="M37" s="87"/>
    </row>
    <row r="38" spans="2:13">
      <c r="B38" s="87"/>
      <c r="C38" s="87"/>
      <c r="D38" s="188" t="s">
        <v>301</v>
      </c>
      <c r="E38" s="188"/>
      <c r="F38" s="188"/>
      <c r="G38" s="188"/>
      <c r="H38" s="87"/>
      <c r="I38" s="87"/>
      <c r="J38" s="87"/>
      <c r="K38" s="87"/>
      <c r="L38" s="87"/>
      <c r="M38" s="87"/>
    </row>
  </sheetData>
  <mergeCells count="52">
    <mergeCell ref="K26:L26"/>
    <mergeCell ref="G23:H23"/>
    <mergeCell ref="G24:H24"/>
    <mergeCell ref="G22:H22"/>
    <mergeCell ref="K22:L22"/>
    <mergeCell ref="K23:L23"/>
    <mergeCell ref="K24:L24"/>
    <mergeCell ref="K25:L25"/>
    <mergeCell ref="I22:J22"/>
    <mergeCell ref="I23:J23"/>
    <mergeCell ref="I24:J24"/>
    <mergeCell ref="I25:J25"/>
    <mergeCell ref="I26:J26"/>
    <mergeCell ref="G25:H25"/>
    <mergeCell ref="G26:H26"/>
    <mergeCell ref="C19:F20"/>
    <mergeCell ref="C21:F21"/>
    <mergeCell ref="G20:H20"/>
    <mergeCell ref="G21:H21"/>
    <mergeCell ref="C17:E17"/>
    <mergeCell ref="F17:L17"/>
    <mergeCell ref="K20:L20"/>
    <mergeCell ref="I20:J20"/>
    <mergeCell ref="I21:J21"/>
    <mergeCell ref="K21:L21"/>
    <mergeCell ref="G19:L19"/>
    <mergeCell ref="C5:L5"/>
    <mergeCell ref="C13:E13"/>
    <mergeCell ref="G13:I13"/>
    <mergeCell ref="K15:L15"/>
    <mergeCell ref="I15:J15"/>
    <mergeCell ref="E7:F7"/>
    <mergeCell ref="G7:H7"/>
    <mergeCell ref="C7:D7"/>
    <mergeCell ref="I7:L7"/>
    <mergeCell ref="F9:L9"/>
    <mergeCell ref="D15:E15"/>
    <mergeCell ref="G15:H15"/>
    <mergeCell ref="F11:G11"/>
    <mergeCell ref="C22:F22"/>
    <mergeCell ref="C23:F23"/>
    <mergeCell ref="C24:F24"/>
    <mergeCell ref="C25:F25"/>
    <mergeCell ref="C26:F26"/>
    <mergeCell ref="C31:E31"/>
    <mergeCell ref="C33:E33"/>
    <mergeCell ref="C28:E28"/>
    <mergeCell ref="F28:H28"/>
    <mergeCell ref="J31:L31"/>
    <mergeCell ref="J33:L33"/>
    <mergeCell ref="F33:I33"/>
    <mergeCell ref="F31:I31"/>
  </mergeCells>
  <pageMargins left="0.25" right="0.25" top="0.75" bottom="0.75" header="0.3" footer="0.3"/>
  <pageSetup scale="67" fitToHeight="0" orientation="portrait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"/>
  <dimension ref="B2:H28"/>
  <sheetViews>
    <sheetView zoomScale="90" zoomScaleNormal="90" workbookViewId="0">
      <selection activeCell="G21" sqref="G21"/>
    </sheetView>
  </sheetViews>
  <sheetFormatPr baseColWidth="10" defaultColWidth="11.5" defaultRowHeight="14"/>
  <cols>
    <col min="1" max="1" width="6.5" style="63" customWidth="1"/>
    <col min="2" max="2" width="7.1640625" style="63" customWidth="1"/>
    <col min="3" max="3" width="5.5" style="63" customWidth="1"/>
    <col min="4" max="4" width="49.83203125" style="63" customWidth="1"/>
    <col min="5" max="5" width="5" style="63" customWidth="1"/>
    <col min="6" max="6" width="19.6640625" style="63" customWidth="1"/>
    <col min="7" max="7" width="50.5" style="63" customWidth="1"/>
    <col min="8" max="16384" width="11.5" style="63"/>
  </cols>
  <sheetData>
    <row r="2" spans="2:8">
      <c r="B2" s="61" t="s">
        <v>205</v>
      </c>
      <c r="C2" s="62"/>
      <c r="D2" s="62"/>
      <c r="E2" s="62"/>
      <c r="F2" s="62"/>
      <c r="G2" s="62"/>
      <c r="H2" s="62"/>
    </row>
    <row r="3" spans="2:8" ht="8.25" customHeight="1"/>
    <row r="4" spans="2:8" s="64" customFormat="1" ht="18" customHeight="1">
      <c r="D4" s="64" t="s">
        <v>207</v>
      </c>
      <c r="G4" s="64" t="s">
        <v>208</v>
      </c>
    </row>
    <row r="5" spans="2:8" s="65" customFormat="1" ht="28.5" customHeight="1">
      <c r="D5" s="42" t="s">
        <v>200</v>
      </c>
      <c r="F5" s="66" t="s">
        <v>202</v>
      </c>
      <c r="G5" s="43" t="s">
        <v>298</v>
      </c>
    </row>
    <row r="6" spans="2:8" ht="8.25" customHeight="1"/>
    <row r="7" spans="2:8" ht="30" customHeight="1">
      <c r="G7" s="43" t="s">
        <v>201</v>
      </c>
    </row>
    <row r="8" spans="2:8" ht="8.25" customHeight="1"/>
    <row r="9" spans="2:8" ht="30" customHeight="1">
      <c r="G9" s="43" t="s">
        <v>266</v>
      </c>
    </row>
    <row r="10" spans="2:8" ht="8.25" customHeight="1">
      <c r="B10" s="62"/>
      <c r="C10" s="62"/>
      <c r="D10" s="67"/>
      <c r="E10" s="62"/>
      <c r="F10" s="62"/>
      <c r="G10" s="62"/>
      <c r="H10" s="62"/>
    </row>
    <row r="11" spans="2:8">
      <c r="B11" s="68"/>
      <c r="C11" s="68"/>
      <c r="D11" s="69"/>
      <c r="E11" s="68"/>
      <c r="F11" s="68"/>
      <c r="G11" s="68"/>
      <c r="H11" s="68"/>
    </row>
    <row r="12" spans="2:8">
      <c r="B12" s="70" t="s">
        <v>206</v>
      </c>
      <c r="D12" s="69"/>
    </row>
    <row r="13" spans="2:8" ht="8.25" customHeight="1">
      <c r="B13" s="71"/>
      <c r="C13" s="71"/>
      <c r="D13" s="71"/>
      <c r="E13" s="71"/>
      <c r="F13" s="71"/>
      <c r="G13" s="71"/>
      <c r="H13" s="71"/>
    </row>
    <row r="14" spans="2:8" ht="18" customHeight="1">
      <c r="B14" s="68"/>
      <c r="C14" s="68"/>
      <c r="D14" s="64" t="s">
        <v>207</v>
      </c>
      <c r="E14" s="68"/>
      <c r="F14" s="64"/>
      <c r="G14" s="64" t="s">
        <v>208</v>
      </c>
      <c r="H14" s="68"/>
    </row>
    <row r="15" spans="2:8" ht="30" customHeight="1">
      <c r="B15" s="72"/>
      <c r="D15" s="42" t="s">
        <v>203</v>
      </c>
      <c r="G15" s="187" t="s">
        <v>261</v>
      </c>
    </row>
    <row r="16" spans="2:8" ht="8.25" customHeight="1"/>
    <row r="17" spans="2:8" ht="30" customHeight="1">
      <c r="G17" s="187" t="s">
        <v>204</v>
      </c>
    </row>
    <row r="18" spans="2:8" ht="8.25" customHeight="1"/>
    <row r="19" spans="2:8" ht="30.75" customHeight="1">
      <c r="G19" s="187" t="s">
        <v>209</v>
      </c>
    </row>
    <row r="20" spans="2:8" ht="8.25" customHeight="1"/>
    <row r="21" spans="2:8" ht="30" customHeight="1">
      <c r="G21" s="187" t="s">
        <v>238</v>
      </c>
    </row>
    <row r="22" spans="2:8" ht="8.25" customHeight="1"/>
    <row r="23" spans="2:8" ht="30" customHeight="1">
      <c r="G23" s="187" t="s">
        <v>223</v>
      </c>
    </row>
    <row r="24" spans="2:8" ht="8.25" customHeight="1"/>
    <row r="25" spans="2:8" ht="30" customHeight="1">
      <c r="G25" s="187" t="s">
        <v>299</v>
      </c>
    </row>
    <row r="26" spans="2:8" ht="8.25" customHeight="1"/>
    <row r="27" spans="2:8" ht="30" customHeight="1">
      <c r="G27" s="187" t="s">
        <v>240</v>
      </c>
    </row>
    <row r="28" spans="2:8" ht="8.25" customHeight="1">
      <c r="B28" s="62"/>
      <c r="C28" s="62"/>
      <c r="D28" s="67"/>
      <c r="E28" s="62"/>
      <c r="F28" s="62"/>
      <c r="G28" s="62"/>
      <c r="H28" s="62"/>
    </row>
  </sheetData>
  <sheetProtection sheet="1" objects="1" scenarios="1"/>
  <hyperlinks>
    <hyperlink ref="D5" location="CC!A1" display="CARTA COMPROMISO" xr:uid="{00000000-0004-0000-0100-000000000000}"/>
    <hyperlink ref="G5" location="'INF - NCP'!A1" display="Informe de Inexistencia de Carta de Petición" xr:uid="{00000000-0004-0000-0100-000001000000}"/>
    <hyperlink ref="G7" location="CA!A1" display="CARTA DE ACEPTACIÓN" xr:uid="{00000000-0004-0000-0100-000002000000}"/>
    <hyperlink ref="D15" location="FE!A1" display="FICHA DEL ESTUDIANTE" xr:uid="{00000000-0004-0000-0100-000003000000}"/>
    <hyperlink ref="G27" location="AF!A1" display="ACTA DE FINIQUITO" xr:uid="{00000000-0004-0000-0100-000004000000}"/>
    <hyperlink ref="G15" location="PA!A1" display="PETICIÓN DE APROBACIÓN" xr:uid="{00000000-0004-0000-0100-000005000000}"/>
    <hyperlink ref="G9" location="CRO!A1" display="CRONOGRAMA" xr:uid="{00000000-0004-0000-0100-000006000000}"/>
    <hyperlink ref="G19" location="IS!A1" display="INFORME DE SEGUIMIENTO" xr:uid="{00000000-0004-0000-0100-000007000000}"/>
    <hyperlink ref="G21" location="IE!A1" display="INFORME DEL ESTUDIANTE" xr:uid="{00000000-0004-0000-0100-000008000000}"/>
    <hyperlink ref="G17" location="ONT!A1" display="OFICIO DE NOTIFICACIÓN AL TUTOR" xr:uid="{00000000-0004-0000-0100-000009000000}"/>
    <hyperlink ref="G23" location="AE!A1" display="AUTOEVALUACIÓN DEL ESTUDIANTE" xr:uid="{00000000-0004-0000-0100-00000A000000}"/>
    <hyperlink ref="G25" location="IT!A1" display="INFORME DE TUTOR" xr:uid="{00000000-0004-0000-0100-00000B000000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2"/>
  <sheetViews>
    <sheetView zoomScale="126" zoomScaleNormal="126" workbookViewId="0">
      <selection activeCell="C11" sqref="C11"/>
    </sheetView>
  </sheetViews>
  <sheetFormatPr baseColWidth="10" defaultRowHeight="15"/>
  <cols>
    <col min="2" max="2" width="41.83203125" customWidth="1"/>
    <col min="3" max="3" width="49.5" customWidth="1"/>
    <col min="4" max="4" width="4.33203125" customWidth="1"/>
    <col min="6" max="6" width="64.5" bestFit="1" customWidth="1"/>
    <col min="8" max="8" width="18.1640625" customWidth="1"/>
  </cols>
  <sheetData>
    <row r="2" spans="2:8" ht="15" customHeight="1">
      <c r="B2" s="195" t="s">
        <v>333</v>
      </c>
      <c r="C2" s="214">
        <v>43299</v>
      </c>
      <c r="E2" s="213"/>
      <c r="F2" s="229" t="s">
        <v>343</v>
      </c>
      <c r="G2" s="224"/>
      <c r="H2" s="224"/>
    </row>
    <row r="3" spans="2:8">
      <c r="B3" s="194" t="s">
        <v>334</v>
      </c>
      <c r="C3" s="214">
        <v>43301</v>
      </c>
      <c r="E3" s="213"/>
      <c r="F3" s="229"/>
      <c r="G3" s="224"/>
      <c r="H3" s="224"/>
    </row>
    <row r="4" spans="2:8">
      <c r="B4" s="194"/>
      <c r="C4" s="191"/>
    </row>
    <row r="5" spans="2:8">
      <c r="B5" s="194" t="s">
        <v>325</v>
      </c>
      <c r="C5" s="191" t="s">
        <v>370</v>
      </c>
    </row>
    <row r="6" spans="2:8">
      <c r="B6" s="194" t="s">
        <v>330</v>
      </c>
    </row>
    <row r="7" spans="2:8">
      <c r="B7" s="194" t="s">
        <v>335</v>
      </c>
      <c r="C7" s="198"/>
    </row>
    <row r="8" spans="2:8">
      <c r="B8" s="194"/>
      <c r="C8" s="198"/>
    </row>
    <row r="9" spans="2:8">
      <c r="B9" s="194" t="s">
        <v>332</v>
      </c>
      <c r="C9" s="217" t="s">
        <v>310</v>
      </c>
      <c r="D9" s="203"/>
      <c r="E9" s="203"/>
      <c r="F9" s="203"/>
      <c r="G9" s="203"/>
    </row>
    <row r="10" spans="2:8">
      <c r="B10" s="194" t="s">
        <v>346</v>
      </c>
      <c r="C10" s="216">
        <v>119</v>
      </c>
    </row>
    <row r="11" spans="2:8">
      <c r="B11" s="194" t="s">
        <v>326</v>
      </c>
      <c r="E11" s="227" t="s">
        <v>351</v>
      </c>
      <c r="F11" s="228" t="s">
        <v>352</v>
      </c>
    </row>
    <row r="12" spans="2:8">
      <c r="B12" s="194" t="s">
        <v>331</v>
      </c>
      <c r="C12" s="222" t="s">
        <v>371</v>
      </c>
      <c r="E12" s="230">
        <v>1</v>
      </c>
      <c r="F12" s="225" t="s">
        <v>353</v>
      </c>
    </row>
    <row r="13" spans="2:8" ht="32">
      <c r="B13" s="194"/>
      <c r="E13" s="230"/>
      <c r="F13" s="226" t="s">
        <v>354</v>
      </c>
    </row>
    <row r="14" spans="2:8" ht="128">
      <c r="B14" s="194" t="s">
        <v>328</v>
      </c>
      <c r="E14" s="232">
        <v>2</v>
      </c>
      <c r="F14" s="226" t="s">
        <v>355</v>
      </c>
    </row>
    <row r="15" spans="2:8" ht="64">
      <c r="B15" s="194" t="s">
        <v>329</v>
      </c>
      <c r="E15" s="233"/>
      <c r="F15" s="226" t="s">
        <v>356</v>
      </c>
    </row>
    <row r="16" spans="2:8" ht="32">
      <c r="B16" s="194" t="s">
        <v>327</v>
      </c>
      <c r="C16" s="223"/>
      <c r="E16" s="234"/>
      <c r="F16" s="226" t="s">
        <v>363</v>
      </c>
    </row>
    <row r="17" spans="2:6" ht="32">
      <c r="B17" s="194" t="s">
        <v>344</v>
      </c>
      <c r="C17" s="220"/>
      <c r="E17" s="231">
        <v>3</v>
      </c>
      <c r="F17" s="226" t="s">
        <v>364</v>
      </c>
    </row>
    <row r="18" spans="2:6" ht="16">
      <c r="B18" s="194" t="s">
        <v>345</v>
      </c>
      <c r="C18" s="192"/>
      <c r="E18" s="231"/>
      <c r="F18" s="226" t="s">
        <v>365</v>
      </c>
    </row>
    <row r="19" spans="2:6" ht="64">
      <c r="B19" s="193"/>
      <c r="C19" s="41"/>
      <c r="E19" s="231">
        <v>4</v>
      </c>
      <c r="F19" s="226" t="s">
        <v>366</v>
      </c>
    </row>
    <row r="20" spans="2:6" ht="64">
      <c r="C20" s="221"/>
      <c r="E20" s="231"/>
      <c r="F20" s="226" t="s">
        <v>367</v>
      </c>
    </row>
    <row r="21" spans="2:6" ht="16">
      <c r="C21" s="221"/>
      <c r="E21" s="231"/>
      <c r="F21" s="226" t="s">
        <v>368</v>
      </c>
    </row>
    <row r="22" spans="2:6" ht="16">
      <c r="E22" s="231"/>
      <c r="F22" s="226" t="s">
        <v>369</v>
      </c>
    </row>
  </sheetData>
  <mergeCells count="5">
    <mergeCell ref="F2:F3"/>
    <mergeCell ref="E12:E13"/>
    <mergeCell ref="E17:E18"/>
    <mergeCell ref="E19:E22"/>
    <mergeCell ref="E14:E1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Parametros!$U$2:$U$4</xm:f>
          </x14:formula1>
          <xm:sqref>C9:G9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35"/>
  <sheetViews>
    <sheetView workbookViewId="0">
      <selection activeCell="C11" sqref="C11:H11"/>
    </sheetView>
  </sheetViews>
  <sheetFormatPr baseColWidth="10" defaultColWidth="11.5" defaultRowHeight="15"/>
  <cols>
    <col min="1" max="1" width="11.5" style="79"/>
    <col min="2" max="9" width="12.5" style="79" customWidth="1"/>
    <col min="10" max="16384" width="11.5" style="79"/>
  </cols>
  <sheetData>
    <row r="1" spans="2:9">
      <c r="B1" s="75"/>
      <c r="C1" s="75"/>
      <c r="D1" s="75"/>
      <c r="E1" s="75"/>
      <c r="F1" s="75"/>
      <c r="G1" s="75"/>
      <c r="H1" s="75"/>
      <c r="I1" s="75"/>
    </row>
    <row r="2" spans="2:9" ht="53.25" customHeight="1">
      <c r="B2" s="75"/>
      <c r="C2" s="75"/>
      <c r="D2" s="237" t="s">
        <v>342</v>
      </c>
      <c r="E2" s="237"/>
      <c r="F2" s="237"/>
      <c r="G2" s="237"/>
      <c r="H2" s="75"/>
      <c r="I2" s="75"/>
    </row>
    <row r="3" spans="2:9">
      <c r="B3" s="75"/>
      <c r="C3" s="75"/>
      <c r="D3" s="75"/>
      <c r="E3" s="75"/>
      <c r="F3" s="75"/>
      <c r="G3" s="75"/>
      <c r="H3" s="75"/>
      <c r="I3" s="75"/>
    </row>
    <row r="4" spans="2:9">
      <c r="B4" s="75"/>
      <c r="C4" s="74"/>
      <c r="D4" s="74"/>
      <c r="E4" s="74"/>
      <c r="F4" s="238">
        <f>DatosEstudiante!C2</f>
        <v>43299</v>
      </c>
      <c r="G4" s="238"/>
      <c r="H4" s="238"/>
      <c r="I4" s="75"/>
    </row>
    <row r="5" spans="2:9">
      <c r="B5" s="75"/>
      <c r="C5" s="74"/>
      <c r="D5" s="74"/>
      <c r="E5" s="74"/>
      <c r="F5" s="74"/>
      <c r="G5" s="74"/>
      <c r="H5" s="74"/>
      <c r="I5" s="75"/>
    </row>
    <row r="6" spans="2:9">
      <c r="B6" s="75"/>
      <c r="C6" s="74"/>
      <c r="D6" s="74"/>
      <c r="E6" s="74"/>
      <c r="F6" s="74"/>
      <c r="G6" s="74"/>
      <c r="H6" s="74"/>
      <c r="I6" s="75"/>
    </row>
    <row r="7" spans="2:9">
      <c r="B7" s="75"/>
      <c r="C7" s="74"/>
      <c r="D7" s="74"/>
      <c r="E7" s="74"/>
      <c r="F7" s="74"/>
      <c r="G7" s="74"/>
      <c r="H7" s="74"/>
      <c r="I7" s="75"/>
    </row>
    <row r="8" spans="2:9">
      <c r="B8" s="75"/>
      <c r="C8" s="74"/>
      <c r="D8" s="74"/>
      <c r="E8" s="74"/>
      <c r="F8" s="74"/>
      <c r="G8" s="74"/>
      <c r="H8" s="74"/>
      <c r="I8" s="75"/>
    </row>
    <row r="9" spans="2:9">
      <c r="B9" s="75"/>
      <c r="C9" s="74" t="str">
        <f>+Parametros!V2</f>
        <v>Ing. Bertha Tacuri</v>
      </c>
      <c r="D9" s="74"/>
      <c r="E9" s="74"/>
      <c r="F9" s="74"/>
      <c r="G9" s="74"/>
      <c r="H9" s="74"/>
      <c r="I9" s="75"/>
    </row>
    <row r="10" spans="2:9">
      <c r="B10" s="75"/>
      <c r="C10" s="239" t="str">
        <f>+Parametros!R8&amp;" "&amp;PROPER(CC!F18)</f>
        <v>Director de la Carrera de Ingeniería De Sistemas</v>
      </c>
      <c r="D10" s="239"/>
      <c r="E10" s="239"/>
      <c r="F10" s="239"/>
      <c r="G10" s="239"/>
      <c r="H10" s="239"/>
      <c r="I10" s="75"/>
    </row>
    <row r="11" spans="2:9">
      <c r="B11" s="75"/>
      <c r="C11" s="239" t="str">
        <f>+Parametros!S2</f>
        <v>Universidad Politécnica Salesiana, Sede Cuenca</v>
      </c>
      <c r="D11" s="239"/>
      <c r="E11" s="239"/>
      <c r="F11" s="239"/>
      <c r="G11" s="239"/>
      <c r="H11" s="239"/>
      <c r="I11" s="75"/>
    </row>
    <row r="12" spans="2:9">
      <c r="B12" s="75"/>
      <c r="C12" s="74" t="s">
        <v>60</v>
      </c>
      <c r="D12" s="74"/>
      <c r="E12" s="74"/>
      <c r="F12" s="74"/>
      <c r="G12" s="74"/>
      <c r="H12" s="74"/>
      <c r="I12" s="75"/>
    </row>
    <row r="13" spans="2:9">
      <c r="B13" s="75"/>
      <c r="C13" s="74"/>
      <c r="D13" s="74"/>
      <c r="E13" s="74"/>
      <c r="F13" s="74"/>
      <c r="G13" s="74"/>
      <c r="H13" s="74"/>
      <c r="I13" s="75"/>
    </row>
    <row r="14" spans="2:9">
      <c r="B14" s="75"/>
      <c r="C14" s="74"/>
      <c r="D14" s="74"/>
      <c r="E14" s="74"/>
      <c r="F14" s="74"/>
      <c r="G14" s="74"/>
      <c r="H14" s="74"/>
      <c r="I14" s="75"/>
    </row>
    <row r="15" spans="2:9">
      <c r="B15" s="75"/>
      <c r="C15" s="74"/>
      <c r="D15" s="74"/>
      <c r="E15" s="74"/>
      <c r="F15" s="74"/>
      <c r="G15" s="74"/>
      <c r="H15" s="74"/>
      <c r="I15" s="75"/>
    </row>
    <row r="16" spans="2:9">
      <c r="B16" s="75"/>
      <c r="C16" s="74" t="s">
        <v>59</v>
      </c>
      <c r="D16" s="74"/>
      <c r="E16" s="74"/>
      <c r="F16" s="74"/>
      <c r="G16" s="74"/>
      <c r="H16" s="74"/>
      <c r="I16" s="75"/>
    </row>
    <row r="17" spans="2:9">
      <c r="B17" s="75"/>
      <c r="C17" s="74"/>
      <c r="D17" s="74"/>
      <c r="E17" s="74"/>
      <c r="F17" s="74"/>
      <c r="G17" s="74"/>
      <c r="H17" s="74"/>
      <c r="I17" s="75"/>
    </row>
    <row r="18" spans="2:9">
      <c r="B18" s="75"/>
      <c r="C18" s="74"/>
      <c r="D18" s="74"/>
      <c r="E18" s="74"/>
      <c r="F18" s="74"/>
      <c r="G18" s="74"/>
      <c r="H18" s="74"/>
      <c r="I18" s="75"/>
    </row>
    <row r="19" spans="2:9" ht="91.5" customHeight="1">
      <c r="B19" s="75"/>
      <c r="C19" s="240" t="str">
        <f>"Yo, "&amp;Acta_Estudiante&amp;" con "&amp;InsTipoDoc&amp;" Nº "&amp;Ins_Cedula&amp;" solicito a Ud. la AUTORIZACIÓN DEL INICIO DE LA ACTIVIDAD de "&amp;Acta_Tipo_Actividad&amp;", en la Empresa / Institución: "&amp;acta_nombre_empresa&amp;", desde "&amp;acta_fechIni_Dia&amp;"-"&amp;acta_fechIni_Mes&amp;"-"&amp;acta_fechIni_Ano&amp;" hasta "&amp;acta_fechFin_Dia&amp;"-"&amp;acta_fechFin_Mes&amp;"-"&amp;acta_fechFin_Ano&amp;"."</f>
        <v>Yo, 0 con CÉDULA DE CIUDADANÍA Nº 0105630743 solicito a Ud. la AUTORIZACIÓN DEL INICIO DE LA ACTIVIDAD de EXTENSIONES, en la Empresa / Institución: 0, desde 00-Jan-1900 hasta 00-Jan-1900.</v>
      </c>
      <c r="D19" s="240"/>
      <c r="E19" s="240"/>
      <c r="F19" s="240"/>
      <c r="G19" s="240"/>
      <c r="H19" s="240"/>
      <c r="I19" s="75"/>
    </row>
    <row r="20" spans="2:9">
      <c r="B20" s="75"/>
      <c r="C20" s="74"/>
      <c r="D20" s="74"/>
      <c r="E20" s="74"/>
      <c r="F20" s="74"/>
      <c r="G20" s="74"/>
      <c r="H20" s="74"/>
      <c r="I20" s="75"/>
    </row>
    <row r="21" spans="2:9">
      <c r="B21" s="75"/>
      <c r="C21" s="74"/>
      <c r="D21" s="74"/>
      <c r="E21" s="74"/>
      <c r="F21" s="74"/>
      <c r="G21" s="74"/>
      <c r="H21" s="74"/>
      <c r="I21" s="75"/>
    </row>
    <row r="22" spans="2:9">
      <c r="B22" s="75"/>
      <c r="C22" s="74"/>
      <c r="D22" s="74"/>
      <c r="E22" s="74"/>
      <c r="F22" s="74"/>
      <c r="G22" s="74"/>
      <c r="H22" s="74"/>
      <c r="I22" s="75"/>
    </row>
    <row r="23" spans="2:9">
      <c r="B23" s="75"/>
      <c r="C23" s="74"/>
      <c r="D23" s="74"/>
      <c r="E23" s="74"/>
      <c r="F23" s="74"/>
      <c r="G23" s="74"/>
      <c r="H23" s="74"/>
      <c r="I23" s="75"/>
    </row>
    <row r="24" spans="2:9">
      <c r="B24" s="75"/>
      <c r="C24" s="74" t="s">
        <v>66</v>
      </c>
      <c r="D24" s="74"/>
      <c r="E24" s="74"/>
      <c r="F24" s="74"/>
      <c r="G24" s="74"/>
      <c r="H24" s="74"/>
      <c r="I24" s="75"/>
    </row>
    <row r="25" spans="2:9" ht="75.75" customHeight="1">
      <c r="B25" s="75"/>
      <c r="C25" s="74"/>
      <c r="D25" s="74"/>
      <c r="E25" s="74"/>
      <c r="F25" s="74"/>
      <c r="G25" s="74"/>
      <c r="H25" s="74"/>
      <c r="I25" s="75"/>
    </row>
    <row r="26" spans="2:9">
      <c r="B26" s="75"/>
      <c r="C26" s="74"/>
      <c r="D26" s="74"/>
      <c r="E26" s="74"/>
      <c r="F26" s="74"/>
      <c r="G26" s="74"/>
      <c r="H26" s="74"/>
      <c r="I26" s="75"/>
    </row>
    <row r="27" spans="2:9">
      <c r="B27" s="75"/>
      <c r="C27" s="236"/>
      <c r="D27" s="236"/>
      <c r="E27" s="236"/>
      <c r="F27" s="74"/>
      <c r="G27" s="74"/>
      <c r="H27" s="74"/>
      <c r="I27" s="75"/>
    </row>
    <row r="28" spans="2:9">
      <c r="B28" s="75"/>
      <c r="C28" s="76">
        <f>+Acta_Estudiante</f>
        <v>0</v>
      </c>
      <c r="D28" s="135"/>
      <c r="E28" s="135"/>
      <c r="F28" s="74"/>
      <c r="G28" s="74"/>
      <c r="H28" s="74"/>
      <c r="I28" s="75"/>
    </row>
    <row r="29" spans="2:9">
      <c r="B29" s="75"/>
      <c r="C29" s="76" t="str">
        <f>InsTipoDoc&amp;" :"&amp;Ins_Cedula&amp;""</f>
        <v>CÉDULA DE CIUDADANÍA :0105630743</v>
      </c>
      <c r="D29" s="135"/>
      <c r="E29" s="135"/>
      <c r="F29" s="74"/>
      <c r="G29" s="74"/>
      <c r="H29" s="74"/>
      <c r="I29" s="75"/>
    </row>
    <row r="30" spans="2:9">
      <c r="B30" s="75"/>
      <c r="C30" s="235"/>
      <c r="D30" s="235"/>
      <c r="E30" s="74"/>
      <c r="F30" s="74"/>
      <c r="G30" s="74"/>
      <c r="H30" s="74"/>
      <c r="I30" s="75"/>
    </row>
    <row r="31" spans="2:9">
      <c r="B31" s="75"/>
      <c r="C31" s="74"/>
      <c r="D31" s="74"/>
      <c r="E31" s="74"/>
      <c r="F31" s="74"/>
      <c r="G31" s="74"/>
      <c r="H31" s="74"/>
      <c r="I31" s="75"/>
    </row>
    <row r="32" spans="2:9">
      <c r="B32" s="75"/>
      <c r="C32" s="74"/>
      <c r="D32" s="74"/>
      <c r="E32" s="74"/>
      <c r="F32" s="74"/>
      <c r="G32" s="74"/>
      <c r="H32" s="74"/>
      <c r="I32" s="75"/>
    </row>
    <row r="33" spans="2:9">
      <c r="B33" s="75"/>
      <c r="C33" s="74"/>
      <c r="D33" s="74"/>
      <c r="E33" s="74"/>
      <c r="F33" s="74"/>
      <c r="G33" s="74"/>
      <c r="H33" s="74"/>
      <c r="I33" s="75"/>
    </row>
    <row r="34" spans="2:9">
      <c r="B34" s="75"/>
      <c r="C34" s="74"/>
      <c r="D34" s="74"/>
      <c r="E34" s="74"/>
      <c r="F34" s="74"/>
      <c r="G34" s="74"/>
      <c r="H34" s="74"/>
      <c r="I34" s="75"/>
    </row>
    <row r="35" spans="2:9">
      <c r="B35" s="78"/>
      <c r="C35" s="77"/>
      <c r="D35" s="77"/>
      <c r="E35" s="77"/>
      <c r="F35" s="77"/>
      <c r="G35" s="77"/>
      <c r="H35" s="77"/>
      <c r="I35" s="78"/>
    </row>
  </sheetData>
  <mergeCells count="7">
    <mergeCell ref="C30:D30"/>
    <mergeCell ref="C27:E27"/>
    <mergeCell ref="D2:G2"/>
    <mergeCell ref="F4:H4"/>
    <mergeCell ref="C10:H10"/>
    <mergeCell ref="C11:H11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theme="7" tint="0.39997558519241921"/>
    <pageSetUpPr fitToPage="1"/>
  </sheetPr>
  <dimension ref="A1:U70"/>
  <sheetViews>
    <sheetView tabSelected="1" zoomScale="147" zoomScaleNormal="147" workbookViewId="0">
      <selection activeCell="M67" sqref="M67:R67"/>
    </sheetView>
  </sheetViews>
  <sheetFormatPr baseColWidth="10" defaultColWidth="11.5" defaultRowHeight="17"/>
  <cols>
    <col min="1" max="1" width="4.83203125" style="86" customWidth="1"/>
    <col min="2" max="3" width="1.6640625" style="86" customWidth="1"/>
    <col min="4" max="4" width="8" style="86" customWidth="1"/>
    <col min="5" max="5" width="6.5" style="86" customWidth="1"/>
    <col min="6" max="6" width="12" style="86" customWidth="1"/>
    <col min="7" max="7" width="2.33203125" style="86" customWidth="1"/>
    <col min="8" max="8" width="4.5" style="86" customWidth="1"/>
    <col min="9" max="9" width="3.83203125" style="86" customWidth="1"/>
    <col min="10" max="10" width="11.5" style="86"/>
    <col min="11" max="11" width="13.5" style="86" customWidth="1"/>
    <col min="12" max="12" width="8.6640625" style="86" customWidth="1"/>
    <col min="13" max="13" width="18.6640625" style="86" customWidth="1"/>
    <col min="14" max="14" width="11.5" style="86" customWidth="1"/>
    <col min="15" max="15" width="3.33203125" style="86" bestFit="1" customWidth="1"/>
    <col min="16" max="16" width="4.5" style="86" bestFit="1" customWidth="1"/>
    <col min="17" max="17" width="5.5" style="86" bestFit="1" customWidth="1"/>
    <col min="18" max="18" width="1.6640625" style="86" customWidth="1"/>
    <col min="19" max="19" width="5.5" style="86" customWidth="1"/>
    <col min="20" max="16384" width="11.5" style="86"/>
  </cols>
  <sheetData>
    <row r="1" spans="1:19">
      <c r="A1" s="1"/>
      <c r="B1" s="1"/>
      <c r="C1" s="1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"/>
      <c r="S1" s="1"/>
    </row>
    <row r="2" spans="1:19">
      <c r="A2" s="1"/>
      <c r="B2" s="1"/>
      <c r="C2" s="1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"/>
      <c r="S2" s="1"/>
    </row>
    <row r="3" spans="1:19">
      <c r="A3" s="1"/>
      <c r="B3" s="1"/>
      <c r="C3" s="1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"/>
      <c r="S3" s="1"/>
    </row>
    <row r="4" spans="1:19" ht="27" customHeight="1">
      <c r="A4" s="1"/>
      <c r="B4" s="1"/>
      <c r="C4" s="1"/>
      <c r="D4" s="241" t="s">
        <v>166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00"/>
      <c r="Q4" s="200"/>
      <c r="R4" s="1"/>
      <c r="S4" s="1"/>
    </row>
    <row r="5" spans="1:19">
      <c r="A5" s="1"/>
      <c r="B5" s="14" t="s">
        <v>171</v>
      </c>
      <c r="C5" s="14"/>
      <c r="D5" s="199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9"/>
      <c r="S5" s="1"/>
    </row>
    <row r="6" spans="1:19" ht="6" customHeight="1">
      <c r="A6" s="1"/>
      <c r="B6" s="7"/>
      <c r="C6" s="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3"/>
      <c r="S6" s="1"/>
    </row>
    <row r="7" spans="1:19" ht="14.25" customHeight="1">
      <c r="A7" s="1"/>
      <c r="B7" s="8"/>
      <c r="C7" s="9"/>
      <c r="D7" s="262" t="s">
        <v>168</v>
      </c>
      <c r="E7" s="262"/>
      <c r="F7" s="262"/>
      <c r="G7" s="259" t="str">
        <f>DatosEstudiante!C9</f>
        <v>CC001.EX-CIS</v>
      </c>
      <c r="H7" s="260"/>
      <c r="I7" s="260"/>
      <c r="J7" s="260"/>
      <c r="K7" s="260"/>
      <c r="L7" s="261"/>
      <c r="M7" s="203"/>
      <c r="N7" s="204" t="s">
        <v>165</v>
      </c>
      <c r="O7" s="263">
        <f>DatosEstudiante!C10</f>
        <v>119</v>
      </c>
      <c r="P7" s="264"/>
      <c r="Q7" s="265"/>
      <c r="R7" s="11"/>
      <c r="S7" s="1"/>
    </row>
    <row r="8" spans="1:19" ht="6" customHeight="1">
      <c r="A8" s="1"/>
      <c r="B8" s="8"/>
      <c r="C8" s="9"/>
      <c r="D8" s="201"/>
      <c r="E8" s="201"/>
      <c r="F8" s="201"/>
      <c r="G8" s="202"/>
      <c r="H8" s="202"/>
      <c r="I8" s="202"/>
      <c r="J8" s="202"/>
      <c r="K8" s="202"/>
      <c r="L8" s="202"/>
      <c r="M8" s="201"/>
      <c r="N8" s="201"/>
      <c r="O8" s="202"/>
      <c r="P8" s="202"/>
      <c r="Q8" s="202"/>
      <c r="R8" s="11"/>
      <c r="S8" s="1"/>
    </row>
    <row r="9" spans="1:19">
      <c r="A9" s="1"/>
      <c r="B9" s="8"/>
      <c r="C9" s="9" t="s">
        <v>0</v>
      </c>
      <c r="D9" s="199"/>
      <c r="E9" s="201"/>
      <c r="F9" s="201"/>
      <c r="G9" s="259">
        <f>DatosEstudiante!C14</f>
        <v>0</v>
      </c>
      <c r="H9" s="260"/>
      <c r="I9" s="260"/>
      <c r="J9" s="260"/>
      <c r="K9" s="260"/>
      <c r="L9" s="260"/>
      <c r="M9" s="260"/>
      <c r="N9" s="260"/>
      <c r="O9" s="260"/>
      <c r="P9" s="260"/>
      <c r="Q9" s="261"/>
      <c r="R9" s="11"/>
      <c r="S9" s="1"/>
    </row>
    <row r="10" spans="1:19" ht="3" customHeight="1">
      <c r="A10" s="1"/>
      <c r="B10" s="8"/>
      <c r="C10" s="9"/>
      <c r="D10" s="199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11"/>
      <c r="S10" s="1"/>
    </row>
    <row r="11" spans="1:19">
      <c r="A11" s="1"/>
      <c r="B11" s="8"/>
      <c r="C11" s="9" t="s">
        <v>1</v>
      </c>
      <c r="D11" s="199"/>
      <c r="E11" s="259"/>
      <c r="F11" s="260"/>
      <c r="G11" s="260"/>
      <c r="H11" s="260"/>
      <c r="I11" s="260"/>
      <c r="J11" s="260"/>
      <c r="K11" s="260"/>
      <c r="L11" s="261"/>
      <c r="M11" s="205" t="s">
        <v>14</v>
      </c>
      <c r="N11" s="287"/>
      <c r="O11" s="288"/>
      <c r="P11" s="288"/>
      <c r="Q11" s="289"/>
      <c r="R11" s="11"/>
      <c r="S11" s="1"/>
    </row>
    <row r="12" spans="1:19" ht="3" customHeight="1">
      <c r="A12" s="1"/>
      <c r="B12" s="8"/>
      <c r="C12" s="9"/>
      <c r="D12" s="199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11"/>
      <c r="S12" s="1"/>
    </row>
    <row r="13" spans="1:19">
      <c r="A13" s="1"/>
      <c r="B13" s="8"/>
      <c r="C13" s="9" t="s">
        <v>2</v>
      </c>
      <c r="D13" s="199"/>
      <c r="E13" s="201"/>
      <c r="F13" s="201"/>
      <c r="G13" s="201"/>
      <c r="H13" s="201"/>
      <c r="I13" s="201"/>
      <c r="J13" s="259"/>
      <c r="K13" s="260"/>
      <c r="L13" s="260"/>
      <c r="M13" s="260"/>
      <c r="N13" s="260"/>
      <c r="O13" s="260"/>
      <c r="P13" s="260"/>
      <c r="Q13" s="261"/>
      <c r="R13" s="11"/>
      <c r="S13" s="1"/>
    </row>
    <row r="14" spans="1:19" ht="6" customHeight="1">
      <c r="A14" s="1"/>
      <c r="B14" s="12"/>
      <c r="C14" s="5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6"/>
      <c r="S14" s="1"/>
    </row>
    <row r="15" spans="1:19" ht="6" customHeight="1">
      <c r="A15" s="1"/>
      <c r="B15" s="7"/>
      <c r="C15" s="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3"/>
      <c r="S15" s="1"/>
    </row>
    <row r="16" spans="1:19" ht="24.75" customHeight="1">
      <c r="A16" s="1"/>
      <c r="B16" s="8"/>
      <c r="C16" s="9" t="s">
        <v>3</v>
      </c>
      <c r="D16" s="199"/>
      <c r="E16" s="201"/>
      <c r="F16" s="201"/>
      <c r="G16" s="201"/>
      <c r="H16" s="290">
        <f>DatosEstudiante!C6</f>
        <v>0</v>
      </c>
      <c r="I16" s="291"/>
      <c r="J16" s="291"/>
      <c r="K16" s="291"/>
      <c r="L16" s="291"/>
      <c r="M16" s="291"/>
      <c r="N16" s="291"/>
      <c r="O16" s="291"/>
      <c r="P16" s="291"/>
      <c r="Q16" s="292"/>
      <c r="R16" s="11"/>
      <c r="S16" s="1"/>
    </row>
    <row r="17" spans="1:19" ht="3" customHeight="1">
      <c r="A17" s="1"/>
      <c r="B17" s="8"/>
      <c r="C17" s="9"/>
      <c r="D17" s="199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11"/>
      <c r="S17" s="1"/>
    </row>
    <row r="18" spans="1:19">
      <c r="A18" s="1"/>
      <c r="B18" s="8"/>
      <c r="C18" s="9" t="s">
        <v>12</v>
      </c>
      <c r="D18" s="199"/>
      <c r="E18" s="201"/>
      <c r="F18" s="259" t="s">
        <v>199</v>
      </c>
      <c r="G18" s="260"/>
      <c r="H18" s="260"/>
      <c r="I18" s="260"/>
      <c r="J18" s="260"/>
      <c r="K18" s="261"/>
      <c r="L18" s="201"/>
      <c r="M18" s="205" t="s">
        <v>156</v>
      </c>
      <c r="N18" s="293" t="s">
        <v>49</v>
      </c>
      <c r="O18" s="294"/>
      <c r="P18" s="294"/>
      <c r="Q18" s="295"/>
      <c r="R18" s="11"/>
      <c r="S18" s="1"/>
    </row>
    <row r="19" spans="1:19" ht="6" customHeight="1">
      <c r="A19" s="1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1"/>
    </row>
    <row r="20" spans="1:19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"/>
    </row>
    <row r="21" spans="1:19">
      <c r="A21" s="1"/>
      <c r="B21" s="14" t="s">
        <v>172</v>
      </c>
      <c r="C21" s="1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"/>
    </row>
    <row r="22" spans="1:19" ht="6" customHeight="1">
      <c r="A22" s="1"/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1"/>
    </row>
    <row r="23" spans="1:19">
      <c r="A23" s="1"/>
      <c r="B23" s="8"/>
      <c r="C23" s="9" t="s">
        <v>4</v>
      </c>
      <c r="D23" s="201"/>
      <c r="E23" s="201"/>
      <c r="F23" s="201"/>
      <c r="G23" s="297" t="str">
        <f>IF(CartaComp_Cod="CC001.PP-CIS",Parametros!B4,IF(CartaComp_Cod="CC001.PA-CIS",Parametros!B3,IF(CartaComp_Cod="CC001.EX-CIS",Parametros!B2,)))</f>
        <v>EXTENSIONES</v>
      </c>
      <c r="H23" s="298"/>
      <c r="I23" s="298"/>
      <c r="J23" s="298"/>
      <c r="K23" s="298"/>
      <c r="L23" s="298"/>
      <c r="M23" s="299"/>
      <c r="N23" s="205" t="s">
        <v>16</v>
      </c>
      <c r="O23" s="296" t="s">
        <v>137</v>
      </c>
      <c r="P23" s="264"/>
      <c r="Q23" s="265"/>
      <c r="R23" s="11"/>
      <c r="S23" s="1"/>
    </row>
    <row r="24" spans="1:19" ht="3" customHeight="1">
      <c r="A24" s="1"/>
      <c r="B24" s="8"/>
      <c r="C24" s="9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11"/>
      <c r="S24" s="1"/>
    </row>
    <row r="25" spans="1:19">
      <c r="A25" s="1"/>
      <c r="B25" s="8"/>
      <c r="C25" s="9" t="s">
        <v>5</v>
      </c>
      <c r="D25" s="201"/>
      <c r="E25" s="201"/>
      <c r="F25" s="201"/>
      <c r="G25" s="242">
        <f>DatosEstudiante!C15</f>
        <v>0</v>
      </c>
      <c r="H25" s="243"/>
      <c r="I25" s="243"/>
      <c r="J25" s="243"/>
      <c r="K25" s="243"/>
      <c r="L25" s="243"/>
      <c r="M25" s="244"/>
      <c r="N25" s="205" t="s">
        <v>17</v>
      </c>
      <c r="O25" s="207" t="str">
        <f>TEXT(DatosEstudiante!C16,"dd")</f>
        <v>00</v>
      </c>
      <c r="P25" s="207" t="str">
        <f>TEXT(DatosEstudiante!C16,"mmm")</f>
        <v>Jan</v>
      </c>
      <c r="Q25" s="207" t="str">
        <f>TEXT(DatosEstudiante!C16,"yyyy")</f>
        <v>1900</v>
      </c>
      <c r="R25" s="11"/>
      <c r="S25" s="1"/>
    </row>
    <row r="26" spans="1:19">
      <c r="A26" s="1"/>
      <c r="B26" s="8"/>
      <c r="C26" s="9"/>
      <c r="D26" s="201"/>
      <c r="E26" s="201"/>
      <c r="F26" s="201"/>
      <c r="G26" s="245"/>
      <c r="H26" s="246"/>
      <c r="I26" s="246"/>
      <c r="J26" s="246"/>
      <c r="K26" s="246"/>
      <c r="L26" s="246"/>
      <c r="M26" s="247"/>
      <c r="N26" s="205" t="s">
        <v>18</v>
      </c>
      <c r="O26" s="207" t="str">
        <f>TEXT(DatosEstudiante!C17,"dd")</f>
        <v>00</v>
      </c>
      <c r="P26" s="207" t="str">
        <f>TEXT(DatosEstudiante!C17,"mmm")</f>
        <v>Jan</v>
      </c>
      <c r="Q26" s="207" t="str">
        <f>TEXT(DatosEstudiante!C17,"yyyy")</f>
        <v>1900</v>
      </c>
      <c r="R26" s="11"/>
      <c r="S26" s="1"/>
    </row>
    <row r="27" spans="1:19" ht="36">
      <c r="A27" s="1"/>
      <c r="B27" s="8"/>
      <c r="C27" s="9"/>
      <c r="D27" s="201"/>
      <c r="E27" s="201"/>
      <c r="F27" s="201"/>
      <c r="G27" s="248"/>
      <c r="H27" s="249"/>
      <c r="I27" s="249"/>
      <c r="J27" s="249"/>
      <c r="K27" s="249"/>
      <c r="L27" s="249"/>
      <c r="M27" s="250"/>
      <c r="N27" s="208" t="s">
        <v>19</v>
      </c>
      <c r="O27" s="281" t="s">
        <v>155</v>
      </c>
      <c r="P27" s="282"/>
      <c r="Q27" s="283"/>
      <c r="R27" s="11"/>
      <c r="S27" s="1"/>
    </row>
    <row r="28" spans="1:19" ht="3" customHeight="1">
      <c r="A28" s="1"/>
      <c r="B28" s="8"/>
      <c r="C28" s="9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11"/>
      <c r="S28" s="1"/>
    </row>
    <row r="29" spans="1:19">
      <c r="A29" s="1"/>
      <c r="B29" s="8"/>
      <c r="C29" s="9" t="s">
        <v>30</v>
      </c>
      <c r="D29" s="201"/>
      <c r="E29" s="201"/>
      <c r="F29" s="284" t="s">
        <v>74</v>
      </c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6"/>
      <c r="R29" s="11"/>
      <c r="S29" s="1"/>
    </row>
    <row r="30" spans="1:19" ht="3" customHeight="1">
      <c r="A30" s="1"/>
      <c r="B30" s="8"/>
      <c r="C30" s="9"/>
      <c r="D30" s="201"/>
      <c r="E30" s="201"/>
      <c r="F30" s="201"/>
      <c r="G30" s="201"/>
      <c r="H30" s="201"/>
      <c r="I30" s="259"/>
      <c r="J30" s="260"/>
      <c r="K30" s="260"/>
      <c r="L30" s="261"/>
      <c r="M30" s="201"/>
      <c r="N30" s="201"/>
      <c r="O30" s="201"/>
      <c r="P30" s="201"/>
      <c r="Q30" s="201"/>
      <c r="R30" s="11"/>
      <c r="S30" s="1"/>
    </row>
    <row r="31" spans="1:19">
      <c r="A31" s="1"/>
      <c r="B31" s="8"/>
      <c r="C31" s="9" t="s">
        <v>6</v>
      </c>
      <c r="D31" s="201"/>
      <c r="E31" s="201"/>
      <c r="F31" s="201"/>
      <c r="G31" s="201"/>
      <c r="H31" s="201"/>
      <c r="I31" s="259"/>
      <c r="J31" s="260"/>
      <c r="K31" s="260"/>
      <c r="L31" s="261"/>
      <c r="M31" s="205" t="s">
        <v>13</v>
      </c>
      <c r="N31" s="259"/>
      <c r="O31" s="260"/>
      <c r="P31" s="260"/>
      <c r="Q31" s="261"/>
      <c r="R31" s="11"/>
      <c r="S31" s="1"/>
    </row>
    <row r="32" spans="1:19" ht="3" customHeight="1">
      <c r="A32" s="1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1"/>
      <c r="S32" s="1"/>
    </row>
    <row r="33" spans="1:21">
      <c r="A33" s="1"/>
      <c r="B33" s="8"/>
      <c r="C33" s="9" t="s">
        <v>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1"/>
      <c r="S33" s="1"/>
    </row>
    <row r="34" spans="1:21">
      <c r="A34" s="1"/>
      <c r="B34" s="8"/>
      <c r="C34" s="4" t="s">
        <v>27</v>
      </c>
      <c r="D34" s="260" t="s">
        <v>357</v>
      </c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1"/>
      <c r="R34" s="11"/>
      <c r="S34" s="1"/>
    </row>
    <row r="35" spans="1:21">
      <c r="A35" s="1"/>
      <c r="B35" s="8"/>
      <c r="C35" s="12" t="s">
        <v>26</v>
      </c>
      <c r="D35" s="260" t="s">
        <v>358</v>
      </c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1"/>
      <c r="R35" s="11"/>
      <c r="S35" s="1"/>
    </row>
    <row r="36" spans="1:21">
      <c r="A36" s="1"/>
      <c r="B36" s="8"/>
      <c r="C36" s="4" t="s">
        <v>20</v>
      </c>
      <c r="D36" s="260" t="s">
        <v>359</v>
      </c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1"/>
      <c r="R36" s="11"/>
      <c r="S36" s="1"/>
    </row>
    <row r="37" spans="1:21">
      <c r="A37" s="1"/>
      <c r="B37" s="8"/>
      <c r="C37" s="4" t="s">
        <v>21</v>
      </c>
      <c r="D37" s="260" t="s">
        <v>360</v>
      </c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1"/>
      <c r="R37" s="11"/>
      <c r="S37" s="1"/>
    </row>
    <row r="38" spans="1:21">
      <c r="A38" s="1"/>
      <c r="B38" s="8"/>
      <c r="C38" s="4" t="s">
        <v>22</v>
      </c>
      <c r="D38" s="260" t="s">
        <v>361</v>
      </c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1"/>
      <c r="R38" s="11"/>
      <c r="S38" s="1"/>
    </row>
    <row r="39" spans="1:21">
      <c r="A39" s="1"/>
      <c r="B39" s="8"/>
      <c r="C39" s="4" t="s">
        <v>23</v>
      </c>
      <c r="D39" s="260" t="s">
        <v>362</v>
      </c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1"/>
      <c r="R39" s="11"/>
      <c r="S39" s="1"/>
    </row>
    <row r="40" spans="1:21">
      <c r="A40" s="1"/>
      <c r="B40" s="8"/>
      <c r="C40" s="9"/>
      <c r="D40" s="9" t="s">
        <v>8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1"/>
      <c r="S40" s="1"/>
    </row>
    <row r="41" spans="1:21">
      <c r="A41" s="1"/>
      <c r="B41" s="8"/>
      <c r="C41" s="4" t="s">
        <v>27</v>
      </c>
      <c r="D41" s="260" t="s">
        <v>158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1"/>
      <c r="R41" s="11"/>
      <c r="S41" s="1"/>
    </row>
    <row r="42" spans="1:21">
      <c r="A42" s="1"/>
      <c r="B42" s="8"/>
      <c r="C42" s="4" t="s">
        <v>26</v>
      </c>
      <c r="D42" s="260" t="s">
        <v>336</v>
      </c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1"/>
      <c r="R42" s="11"/>
      <c r="S42" s="1"/>
    </row>
    <row r="43" spans="1:21">
      <c r="A43" s="1"/>
      <c r="B43" s="8"/>
      <c r="C43" s="4" t="s">
        <v>20</v>
      </c>
      <c r="D43" s="260" t="s">
        <v>337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1"/>
      <c r="R43" s="11"/>
      <c r="S43" s="1"/>
    </row>
    <row r="44" spans="1:21">
      <c r="A44" s="1"/>
      <c r="B44" s="8"/>
      <c r="C44" s="4" t="s">
        <v>21</v>
      </c>
      <c r="D44" s="260" t="s">
        <v>338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1"/>
      <c r="R44" s="11"/>
      <c r="S44" s="1"/>
      <c r="U44" s="86" t="s">
        <v>372</v>
      </c>
    </row>
    <row r="45" spans="1:21">
      <c r="A45" s="1"/>
      <c r="B45" s="8"/>
      <c r="C45" s="4" t="s">
        <v>22</v>
      </c>
      <c r="D45" s="260" t="s">
        <v>339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1"/>
      <c r="R45" s="11"/>
      <c r="S45" s="1"/>
    </row>
    <row r="46" spans="1:21">
      <c r="A46" s="1"/>
      <c r="B46" s="8"/>
      <c r="C46" s="4" t="s">
        <v>23</v>
      </c>
      <c r="D46" s="260" t="s">
        <v>340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1"/>
      <c r="R46" s="11"/>
      <c r="S46" s="1"/>
    </row>
    <row r="47" spans="1:21">
      <c r="A47" s="1"/>
      <c r="B47" s="8"/>
      <c r="C47" s="9"/>
      <c r="D47" s="9" t="s">
        <v>9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1"/>
      <c r="S47" s="1"/>
    </row>
    <row r="48" spans="1:21">
      <c r="A48" s="1"/>
      <c r="B48" s="8"/>
      <c r="C48" s="4" t="s">
        <v>27</v>
      </c>
      <c r="D48" s="260" t="s">
        <v>159</v>
      </c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1"/>
      <c r="R48" s="11"/>
      <c r="S48" s="1"/>
    </row>
    <row r="49" spans="1:19">
      <c r="A49" s="1"/>
      <c r="B49" s="8"/>
      <c r="C49" s="4" t="s">
        <v>26</v>
      </c>
      <c r="D49" s="260" t="s">
        <v>160</v>
      </c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1"/>
      <c r="R49" s="11"/>
      <c r="S49" s="1"/>
    </row>
    <row r="50" spans="1:19">
      <c r="A50" s="1"/>
      <c r="B50" s="8"/>
      <c r="C50" s="4" t="s">
        <v>20</v>
      </c>
      <c r="D50" s="260" t="s">
        <v>161</v>
      </c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1"/>
      <c r="R50" s="11"/>
      <c r="S50" s="1"/>
    </row>
    <row r="51" spans="1:19">
      <c r="A51" s="1"/>
      <c r="B51" s="8"/>
      <c r="C51" s="4" t="s">
        <v>21</v>
      </c>
      <c r="D51" s="260" t="s">
        <v>162</v>
      </c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1"/>
      <c r="R51" s="11"/>
      <c r="S51" s="1"/>
    </row>
    <row r="52" spans="1:19">
      <c r="A52" s="1"/>
      <c r="B52" s="8"/>
      <c r="C52" s="4" t="s">
        <v>22</v>
      </c>
      <c r="D52" s="260" t="s">
        <v>163</v>
      </c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1"/>
      <c r="R52" s="11"/>
      <c r="S52" s="1"/>
    </row>
    <row r="53" spans="1:19">
      <c r="A53" s="1"/>
      <c r="B53" s="8"/>
      <c r="C53" s="4" t="s">
        <v>23</v>
      </c>
      <c r="D53" s="260" t="s">
        <v>164</v>
      </c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1"/>
      <c r="R53" s="11"/>
      <c r="S53" s="1"/>
    </row>
    <row r="54" spans="1:19" ht="3" customHeight="1">
      <c r="A54" s="1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1"/>
      <c r="S54" s="1"/>
    </row>
    <row r="55" spans="1:19">
      <c r="A55" s="1"/>
      <c r="B55" s="8"/>
      <c r="C55" s="9" t="s">
        <v>31</v>
      </c>
      <c r="D55" s="17"/>
      <c r="E55" s="17"/>
      <c r="F55" s="269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1"/>
      <c r="R55" s="11"/>
      <c r="S55" s="1"/>
    </row>
    <row r="56" spans="1:19" ht="6" customHeight="1">
      <c r="A56" s="1"/>
      <c r="B56" s="1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1"/>
      <c r="B58" s="13" t="s">
        <v>173</v>
      </c>
      <c r="C58" s="1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6" customHeight="1">
      <c r="A59" s="1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1"/>
    </row>
    <row r="60" spans="1:19" ht="33.75" customHeight="1">
      <c r="A60" s="1"/>
      <c r="B60" s="8"/>
      <c r="C60" s="254" t="s">
        <v>169</v>
      </c>
      <c r="D60" s="254"/>
      <c r="E60" s="254"/>
      <c r="F60" s="255"/>
      <c r="G60" s="266"/>
      <c r="H60" s="267"/>
      <c r="I60" s="267"/>
      <c r="J60" s="267"/>
      <c r="K60" s="268"/>
      <c r="L60" s="10" t="s">
        <v>15</v>
      </c>
      <c r="M60" s="16"/>
      <c r="N60" s="10" t="s">
        <v>14</v>
      </c>
      <c r="O60" s="275"/>
      <c r="P60" s="276"/>
      <c r="Q60" s="277"/>
      <c r="R60" s="11"/>
      <c r="S60" s="1"/>
    </row>
    <row r="61" spans="1:19" ht="3" customHeight="1">
      <c r="A61" s="1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5"/>
      <c r="P61" s="15"/>
      <c r="Q61" s="15"/>
      <c r="R61" s="11"/>
      <c r="S61" s="1"/>
    </row>
    <row r="62" spans="1:19" ht="33" customHeight="1">
      <c r="A62" s="1"/>
      <c r="B62" s="8"/>
      <c r="C62" s="9" t="s">
        <v>10</v>
      </c>
      <c r="D62" s="1"/>
      <c r="E62" s="9"/>
      <c r="F62" s="9"/>
      <c r="G62" s="259" t="s">
        <v>305</v>
      </c>
      <c r="H62" s="260"/>
      <c r="I62" s="260"/>
      <c r="J62" s="260"/>
      <c r="K62" s="261"/>
      <c r="L62" s="10" t="s">
        <v>15</v>
      </c>
      <c r="M62" s="37" t="s">
        <v>306</v>
      </c>
      <c r="N62" s="10" t="s">
        <v>14</v>
      </c>
      <c r="O62" s="272" t="s">
        <v>307</v>
      </c>
      <c r="P62" s="273"/>
      <c r="Q62" s="274"/>
      <c r="R62" s="11"/>
      <c r="S62" s="1"/>
    </row>
    <row r="63" spans="1:19" ht="3" customHeight="1">
      <c r="A63" s="1"/>
      <c r="B63" s="8"/>
      <c r="C63" s="9"/>
      <c r="D63" s="1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1"/>
      <c r="S63" s="1"/>
    </row>
    <row r="64" spans="1:19">
      <c r="A64" s="1"/>
      <c r="B64" s="8"/>
      <c r="C64" s="9" t="s">
        <v>11</v>
      </c>
      <c r="D64" s="1"/>
      <c r="E64" s="9"/>
      <c r="F64" s="9"/>
      <c r="G64" s="256">
        <f>DatosEstudiante!C16</f>
        <v>0</v>
      </c>
      <c r="H64" s="257"/>
      <c r="I64" s="257"/>
      <c r="J64" s="257"/>
      <c r="K64" s="257"/>
      <c r="L64" s="257"/>
      <c r="M64" s="258"/>
      <c r="N64" s="9"/>
      <c r="O64" s="9"/>
      <c r="P64" s="9"/>
      <c r="Q64" s="9"/>
      <c r="R64" s="11"/>
      <c r="S64" s="1"/>
    </row>
    <row r="65" spans="1:19" ht="6" customHeight="1">
      <c r="A65" s="1"/>
      <c r="B65" s="1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"/>
      <c r="S65" s="1"/>
    </row>
    <row r="66" spans="1:1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70.5" customHeight="1">
      <c r="A67" s="1"/>
      <c r="B67" s="1"/>
      <c r="C67" s="279" t="s">
        <v>167</v>
      </c>
      <c r="D67" s="279"/>
      <c r="E67" s="279"/>
      <c r="F67" s="280"/>
      <c r="G67" s="251" t="s">
        <v>24</v>
      </c>
      <c r="H67" s="252"/>
      <c r="I67" s="252"/>
      <c r="J67" s="252"/>
      <c r="K67" s="252"/>
      <c r="L67" s="253"/>
      <c r="M67" s="251" t="s">
        <v>25</v>
      </c>
      <c r="N67" s="252"/>
      <c r="O67" s="252"/>
      <c r="P67" s="252"/>
      <c r="Q67" s="252"/>
      <c r="R67" s="253"/>
      <c r="S67" s="1"/>
    </row>
    <row r="68" spans="1:19" ht="3" customHeight="1">
      <c r="A68" s="1"/>
      <c r="B68" s="1"/>
      <c r="C68" s="1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"/>
      <c r="S68" s="1"/>
    </row>
    <row r="69" spans="1:19" ht="70.5" customHeight="1">
      <c r="A69" s="1"/>
      <c r="B69" s="1"/>
      <c r="C69" s="278" t="s">
        <v>50</v>
      </c>
      <c r="D69" s="278"/>
      <c r="E69" s="278"/>
      <c r="F69" s="255"/>
      <c r="G69" s="251" t="s">
        <v>24</v>
      </c>
      <c r="H69" s="252"/>
      <c r="I69" s="252"/>
      <c r="J69" s="252"/>
      <c r="K69" s="252"/>
      <c r="L69" s="253"/>
      <c r="M69" s="251" t="s">
        <v>25</v>
      </c>
      <c r="N69" s="252"/>
      <c r="O69" s="252"/>
      <c r="P69" s="252"/>
      <c r="Q69" s="252"/>
      <c r="R69" s="253"/>
      <c r="S69" s="1"/>
    </row>
    <row r="70" spans="1:1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0">
    <mergeCell ref="N11:Q11"/>
    <mergeCell ref="J13:Q13"/>
    <mergeCell ref="H16:Q16"/>
    <mergeCell ref="N18:Q18"/>
    <mergeCell ref="O23:Q23"/>
    <mergeCell ref="G23:M23"/>
    <mergeCell ref="D45:Q45"/>
    <mergeCell ref="O27:Q27"/>
    <mergeCell ref="D35:Q35"/>
    <mergeCell ref="D36:Q36"/>
    <mergeCell ref="D37:Q37"/>
    <mergeCell ref="D38:Q38"/>
    <mergeCell ref="D42:Q42"/>
    <mergeCell ref="D43:Q43"/>
    <mergeCell ref="F29:Q29"/>
    <mergeCell ref="N31:Q31"/>
    <mergeCell ref="D34:Q34"/>
    <mergeCell ref="D39:Q39"/>
    <mergeCell ref="D41:Q41"/>
    <mergeCell ref="I30:L30"/>
    <mergeCell ref="G69:L69"/>
    <mergeCell ref="D48:Q48"/>
    <mergeCell ref="D49:Q49"/>
    <mergeCell ref="D50:Q50"/>
    <mergeCell ref="G60:K60"/>
    <mergeCell ref="F55:Q55"/>
    <mergeCell ref="M67:R67"/>
    <mergeCell ref="O62:Q62"/>
    <mergeCell ref="M69:R69"/>
    <mergeCell ref="D52:Q52"/>
    <mergeCell ref="D53:Q53"/>
    <mergeCell ref="O60:Q60"/>
    <mergeCell ref="C69:F69"/>
    <mergeCell ref="C67:F67"/>
    <mergeCell ref="D4:O4"/>
    <mergeCell ref="G25:M27"/>
    <mergeCell ref="G67:L67"/>
    <mergeCell ref="C60:F60"/>
    <mergeCell ref="G64:M64"/>
    <mergeCell ref="G62:K62"/>
    <mergeCell ref="G9:Q9"/>
    <mergeCell ref="D51:Q51"/>
    <mergeCell ref="D46:Q46"/>
    <mergeCell ref="D7:F7"/>
    <mergeCell ref="E11:L11"/>
    <mergeCell ref="I31:L31"/>
    <mergeCell ref="F18:K18"/>
    <mergeCell ref="O7:Q7"/>
    <mergeCell ref="G7:L7"/>
    <mergeCell ref="D44:Q44"/>
  </mergeCells>
  <dataValidations count="4">
    <dataValidation type="list" allowBlank="1" showInputMessage="1" showErrorMessage="1" sqref="F18:K18" xr:uid="{00000000-0002-0000-0400-000000000000}">
      <formula1>Carreras</formula1>
    </dataValidation>
    <dataValidation type="list" allowBlank="1" showInputMessage="1" showErrorMessage="1" sqref="F29:Q29" xr:uid="{00000000-0002-0000-0400-000001000000}">
      <formula1>Programas</formula1>
    </dataValidation>
    <dataValidation type="list" allowBlank="1" showInputMessage="1" showErrorMessage="1" sqref="N18:Q18" xr:uid="{00000000-0002-0000-0400-000002000000}">
      <formula1>ciclos</formula1>
    </dataValidation>
    <dataValidation type="list" allowBlank="1" showInputMessage="1" showErrorMessage="1" sqref="O23:Q23" xr:uid="{00000000-0002-0000-0400-000003000000}">
      <formula1>Horas_Actividades</formula1>
    </dataValidation>
  </dataValidations>
  <printOptions horizontalCentered="1" verticalCentered="1"/>
  <pageMargins left="0.25" right="0.25" top="0.75" bottom="0.75" header="0.3" footer="0.3"/>
  <pageSetup paperSize="9" scale="70" fitToWidth="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7" tint="0.39997558519241921"/>
  </sheetPr>
  <dimension ref="A1:S45"/>
  <sheetViews>
    <sheetView showGridLines="0" topLeftCell="A3" zoomScaleNormal="100" workbookViewId="0">
      <selection activeCell="E7" sqref="E7:J7"/>
    </sheetView>
  </sheetViews>
  <sheetFormatPr baseColWidth="10" defaultColWidth="11.5" defaultRowHeight="15"/>
  <cols>
    <col min="1" max="1" width="0.6640625" style="80" customWidth="1"/>
    <col min="2" max="2" width="1.33203125" style="80" customWidth="1"/>
    <col min="3" max="3" width="12.1640625" style="80" customWidth="1"/>
    <col min="4" max="4" width="13.5" style="80" customWidth="1"/>
    <col min="5" max="5" width="6" style="80" customWidth="1"/>
    <col min="6" max="6" width="6.5" style="80" customWidth="1"/>
    <col min="7" max="7" width="8.1640625" style="80" customWidth="1"/>
    <col min="8" max="8" width="10.1640625" style="80" customWidth="1"/>
    <col min="9" max="9" width="9.5" style="80" customWidth="1"/>
    <col min="10" max="10" width="14.33203125" style="80" customWidth="1"/>
    <col min="11" max="11" width="5.83203125" style="80" customWidth="1"/>
    <col min="12" max="12" width="6" style="80" customWidth="1"/>
    <col min="13" max="13" width="4.5" style="80" customWidth="1"/>
    <col min="14" max="14" width="4.6640625" style="80" customWidth="1"/>
    <col min="15" max="15" width="13" style="80" customWidth="1"/>
    <col min="16" max="16" width="3.33203125" style="80" bestFit="1" customWidth="1"/>
    <col min="17" max="17" width="4.6640625" style="80" bestFit="1" customWidth="1"/>
    <col min="18" max="18" width="5.5" style="80" bestFit="1" customWidth="1"/>
    <col min="19" max="19" width="2.83203125" style="80" customWidth="1"/>
    <col min="20" max="20" width="4.6640625" style="80" customWidth="1"/>
    <col min="21" max="16384" width="11.5" style="80"/>
  </cols>
  <sheetData>
    <row r="1" spans="1:19" ht="9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35.25" customHeight="1">
      <c r="A4" s="41"/>
      <c r="B4" s="41"/>
      <c r="C4" s="300" t="s">
        <v>187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41"/>
    </row>
    <row r="5" spans="1:19" ht="30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s="97" customFormat="1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s="97" customFormat="1" ht="23.25" customHeight="1">
      <c r="A7" s="57"/>
      <c r="B7" s="57"/>
      <c r="C7" s="313" t="s">
        <v>210</v>
      </c>
      <c r="D7" s="313"/>
      <c r="E7" s="316" t="str">
        <f>CartaComp_Cod&amp;"-"&amp;CartaComp_CodNum</f>
        <v>CC001.EX-CIS-119</v>
      </c>
      <c r="F7" s="316"/>
      <c r="G7" s="316"/>
      <c r="H7" s="316"/>
      <c r="I7" s="316"/>
      <c r="J7" s="316"/>
      <c r="K7" s="98"/>
      <c r="L7" s="99" t="s">
        <v>45</v>
      </c>
      <c r="M7" s="317" t="str">
        <f>+Acta_Tipo_Actividad</f>
        <v>EXTENSIONES</v>
      </c>
      <c r="N7" s="318"/>
      <c r="O7" s="318"/>
      <c r="P7" s="318"/>
      <c r="Q7" s="318"/>
      <c r="R7" s="319"/>
      <c r="S7" s="57"/>
    </row>
    <row r="8" spans="1:19" s="97" customFormat="1" ht="3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s="97" customFormat="1" ht="23.25" customHeight="1">
      <c r="A9" s="57"/>
      <c r="B9" s="57"/>
      <c r="C9" s="313" t="s">
        <v>185</v>
      </c>
      <c r="D9" s="313"/>
      <c r="E9" s="316" t="s">
        <v>188</v>
      </c>
      <c r="F9" s="316"/>
      <c r="G9" s="316"/>
      <c r="H9" s="316"/>
      <c r="I9" s="57"/>
      <c r="J9" s="57"/>
      <c r="K9" s="57"/>
      <c r="L9" s="57"/>
      <c r="M9" s="57"/>
      <c r="N9" s="57"/>
      <c r="O9" s="100" t="s">
        <v>32</v>
      </c>
      <c r="P9" s="101" t="str">
        <f>acta_fechIni_Dia</f>
        <v>00</v>
      </c>
      <c r="Q9" s="101" t="str">
        <f>acta_fechIni_Mes</f>
        <v>Jan</v>
      </c>
      <c r="R9" s="101" t="str">
        <f>acta_fechIni_Ano</f>
        <v>1900</v>
      </c>
      <c r="S9" s="57"/>
    </row>
    <row r="10" spans="1:19" s="97" customFormat="1" ht="3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02"/>
      <c r="P10" s="103"/>
      <c r="Q10" s="104"/>
      <c r="R10" s="104"/>
      <c r="S10" s="57"/>
    </row>
    <row r="11" spans="1:19" s="97" customFormat="1" ht="23.25" customHeight="1">
      <c r="A11" s="57"/>
      <c r="B11" s="57"/>
      <c r="C11" s="313" t="str">
        <f>E9&amp;":"</f>
        <v>CÉDULA DE CIUDADANÍA:</v>
      </c>
      <c r="D11" s="313"/>
      <c r="E11" s="333" t="str">
        <f>+DatosEstudiante!C5</f>
        <v>0105630743</v>
      </c>
      <c r="F11" s="333"/>
      <c r="G11" s="333"/>
      <c r="H11" s="57"/>
      <c r="I11" s="57"/>
      <c r="J11" s="57"/>
      <c r="K11" s="57"/>
      <c r="L11" s="57"/>
      <c r="M11" s="57"/>
      <c r="N11" s="57"/>
      <c r="O11" s="105" t="s">
        <v>267</v>
      </c>
      <c r="P11" s="106" t="str">
        <f>acta_fechFin_Dia</f>
        <v>00</v>
      </c>
      <c r="Q11" s="106" t="str">
        <f>acta_fechFin_Mes</f>
        <v>Jan</v>
      </c>
      <c r="R11" s="106" t="str">
        <f>acta_fechFin_Ano</f>
        <v>1900</v>
      </c>
      <c r="S11" s="57"/>
    </row>
    <row r="12" spans="1:19" s="97" customFormat="1" ht="3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s="97" customFormat="1" ht="23.25" customHeight="1">
      <c r="A13" s="57"/>
      <c r="B13" s="57"/>
      <c r="C13" s="313" t="s">
        <v>48</v>
      </c>
      <c r="D13" s="313"/>
      <c r="E13" s="310">
        <f>+CC!H16</f>
        <v>0</v>
      </c>
      <c r="F13" s="310"/>
      <c r="G13" s="310"/>
      <c r="H13" s="310"/>
      <c r="I13" s="310"/>
      <c r="J13" s="310"/>
      <c r="K13" s="310"/>
      <c r="L13" s="107"/>
      <c r="M13" s="107"/>
      <c r="N13" s="57"/>
      <c r="O13" s="108"/>
      <c r="P13" s="109"/>
      <c r="Q13" s="109"/>
      <c r="R13" s="109"/>
      <c r="S13" s="57"/>
    </row>
    <row r="14" spans="1:19" s="97" customFormat="1" ht="3.75" customHeight="1">
      <c r="A14" s="57"/>
      <c r="B14" s="57"/>
      <c r="C14" s="110"/>
      <c r="D14" s="107"/>
      <c r="E14" s="107"/>
      <c r="F14" s="107"/>
      <c r="G14" s="107"/>
      <c r="H14" s="107"/>
      <c r="I14" s="107"/>
      <c r="J14" s="57"/>
      <c r="K14" s="57"/>
      <c r="L14" s="57"/>
      <c r="M14" s="57"/>
      <c r="N14" s="57"/>
      <c r="O14" s="102"/>
      <c r="P14" s="111"/>
      <c r="Q14" s="112"/>
      <c r="R14" s="112"/>
      <c r="S14" s="57"/>
    </row>
    <row r="15" spans="1:19" s="97" customFormat="1" ht="21" customHeight="1">
      <c r="A15" s="98"/>
      <c r="B15" s="98"/>
      <c r="C15" s="113" t="s">
        <v>1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98"/>
    </row>
    <row r="16" spans="1:19" s="97" customFormat="1" ht="3.75" customHeight="1">
      <c r="A16" s="98"/>
      <c r="B16" s="98"/>
      <c r="C16" s="113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98"/>
    </row>
    <row r="17" spans="1:19" s="97" customFormat="1" ht="21" customHeight="1">
      <c r="A17" s="98"/>
      <c r="B17" s="98"/>
      <c r="C17" s="113" t="s">
        <v>37</v>
      </c>
      <c r="D17" s="302" t="s">
        <v>157</v>
      </c>
      <c r="E17" s="302"/>
      <c r="F17" s="302"/>
      <c r="G17" s="302"/>
      <c r="H17" s="189" t="s">
        <v>38</v>
      </c>
      <c r="I17" s="315">
        <f>DatosEstudiante!C7</f>
        <v>0</v>
      </c>
      <c r="J17" s="315"/>
      <c r="K17" s="315"/>
      <c r="L17" s="315"/>
      <c r="M17" s="315"/>
      <c r="N17" s="315"/>
      <c r="O17" s="315"/>
      <c r="P17" s="315"/>
      <c r="Q17" s="315"/>
      <c r="R17" s="315"/>
      <c r="S17" s="98"/>
    </row>
    <row r="18" spans="1:19" s="97" customFormat="1" ht="3.75" customHeight="1">
      <c r="A18" s="98"/>
      <c r="B18" s="98"/>
      <c r="C18" s="113"/>
      <c r="D18" s="196"/>
      <c r="E18" s="196"/>
      <c r="F18" s="196"/>
      <c r="G18" s="196"/>
      <c r="H18" s="189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98"/>
    </row>
    <row r="19" spans="1:19" s="97" customFormat="1" ht="21" customHeight="1">
      <c r="A19" s="98"/>
      <c r="B19" s="98"/>
      <c r="C19" s="113" t="s">
        <v>191</v>
      </c>
      <c r="D19" s="301"/>
      <c r="E19" s="302"/>
      <c r="F19" s="302"/>
      <c r="G19" s="302"/>
      <c r="H19" s="302"/>
      <c r="I19" s="312" t="s">
        <v>192</v>
      </c>
      <c r="J19" s="312"/>
      <c r="K19" s="302"/>
      <c r="L19" s="302"/>
      <c r="M19" s="302"/>
      <c r="N19" s="302"/>
      <c r="O19" s="302"/>
      <c r="P19" s="302"/>
      <c r="Q19" s="302"/>
      <c r="R19" s="302"/>
      <c r="S19" s="98"/>
    </row>
    <row r="20" spans="1:19" s="97" customFormat="1" ht="3.75" customHeight="1">
      <c r="A20" s="98"/>
      <c r="B20" s="98"/>
      <c r="C20" s="113"/>
      <c r="D20" s="196"/>
      <c r="E20" s="196"/>
      <c r="F20" s="196"/>
      <c r="G20" s="196"/>
      <c r="H20" s="189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98"/>
    </row>
    <row r="21" spans="1:19" s="97" customFormat="1" ht="21" customHeight="1">
      <c r="A21" s="98"/>
      <c r="B21" s="98"/>
      <c r="C21" s="113" t="s">
        <v>193</v>
      </c>
      <c r="D21" s="301"/>
      <c r="E21" s="302"/>
      <c r="F21" s="302"/>
      <c r="G21" s="302"/>
      <c r="H21" s="302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98"/>
    </row>
    <row r="22" spans="1:19" s="97" customFormat="1" ht="3.75" customHeight="1">
      <c r="A22" s="98"/>
      <c r="B22" s="98"/>
      <c r="C22" s="113"/>
      <c r="D22" s="115"/>
      <c r="E22" s="115"/>
      <c r="F22" s="115"/>
      <c r="G22" s="115"/>
      <c r="H22" s="114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98"/>
    </row>
    <row r="23" spans="1:19" s="97" customFormat="1" ht="21" customHeight="1">
      <c r="A23" s="57"/>
      <c r="B23" s="57"/>
      <c r="C23" s="116" t="s">
        <v>39</v>
      </c>
      <c r="D23" s="311" t="str">
        <f>+CC!F18</f>
        <v>INGENIERÍA DE SISTEMAS</v>
      </c>
      <c r="E23" s="311"/>
      <c r="F23" s="311"/>
      <c r="G23" s="311"/>
      <c r="H23" s="311"/>
      <c r="I23" s="311"/>
      <c r="J23" s="57"/>
      <c r="K23" s="57"/>
      <c r="L23" s="57"/>
      <c r="M23" s="57"/>
      <c r="N23" s="117" t="s">
        <v>194</v>
      </c>
      <c r="O23" s="73" t="str">
        <f>+CC!N18</f>
        <v>9no.</v>
      </c>
      <c r="P23" s="107"/>
      <c r="Q23" s="57"/>
      <c r="R23" s="57"/>
      <c r="S23" s="57"/>
    </row>
    <row r="24" spans="1:19" s="97" customFormat="1" ht="53.25" customHeight="1">
      <c r="A24" s="57"/>
      <c r="B24" s="57"/>
      <c r="C24" s="57"/>
      <c r="D24" s="110"/>
      <c r="E24" s="118"/>
      <c r="F24" s="107"/>
      <c r="G24" s="107"/>
      <c r="H24" s="118"/>
      <c r="I24" s="107"/>
      <c r="J24" s="118"/>
      <c r="K24" s="107"/>
      <c r="L24" s="107"/>
      <c r="M24" s="107"/>
      <c r="N24" s="107"/>
      <c r="O24" s="107"/>
      <c r="P24" s="107"/>
      <c r="Q24" s="57"/>
      <c r="R24" s="57"/>
      <c r="S24" s="57"/>
    </row>
    <row r="25" spans="1:19" s="97" customFormat="1" ht="21" customHeight="1">
      <c r="A25" s="57"/>
      <c r="B25" s="57"/>
      <c r="C25" s="116" t="s">
        <v>41</v>
      </c>
      <c r="D25" s="119"/>
      <c r="E25" s="57"/>
      <c r="F25" s="119"/>
      <c r="G25" s="311">
        <f>+CC!G9</f>
        <v>0</v>
      </c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57"/>
    </row>
    <row r="26" spans="1:19" s="97" customFormat="1" ht="21" customHeight="1">
      <c r="A26" s="57"/>
      <c r="B26" s="57"/>
      <c r="C26" s="120" t="s">
        <v>54</v>
      </c>
      <c r="D26" s="107"/>
      <c r="E26" s="107"/>
      <c r="F26" s="311">
        <f>+CC!G60</f>
        <v>0</v>
      </c>
      <c r="G26" s="311"/>
      <c r="H26" s="311"/>
      <c r="I26" s="311"/>
      <c r="J26" s="311"/>
      <c r="K26" s="323" t="s">
        <v>53</v>
      </c>
      <c r="L26" s="323"/>
      <c r="M26" s="323"/>
      <c r="N26" s="322"/>
      <c r="O26" s="322"/>
      <c r="P26" s="322"/>
      <c r="Q26" s="322"/>
      <c r="R26" s="322"/>
      <c r="S26" s="57"/>
    </row>
    <row r="27" spans="1:19" s="97" customFormat="1" ht="21" customHeight="1">
      <c r="A27" s="57"/>
      <c r="B27" s="57"/>
      <c r="C27" s="116" t="s">
        <v>42</v>
      </c>
      <c r="D27" s="118"/>
      <c r="E27" s="107"/>
      <c r="F27" s="107"/>
      <c r="G27" s="321">
        <f>+CC!I31</f>
        <v>0</v>
      </c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57"/>
    </row>
    <row r="28" spans="1:19" s="97" customFormat="1" ht="21" customHeight="1">
      <c r="A28" s="57"/>
      <c r="B28" s="57"/>
      <c r="C28" s="120" t="s">
        <v>13</v>
      </c>
      <c r="D28" s="57"/>
      <c r="E28" s="324">
        <f>CC!N31</f>
        <v>0</v>
      </c>
      <c r="F28" s="324"/>
      <c r="G28" s="324"/>
      <c r="H28" s="324"/>
      <c r="I28" s="324"/>
      <c r="J28" s="324"/>
      <c r="K28" s="121"/>
      <c r="L28" s="122"/>
      <c r="M28" s="122"/>
      <c r="N28" s="123" t="s">
        <v>170</v>
      </c>
      <c r="O28" s="330" t="str">
        <f>CC!O27</f>
        <v>horario variado</v>
      </c>
      <c r="P28" s="330"/>
      <c r="Q28" s="330"/>
      <c r="R28" s="330"/>
      <c r="S28" s="57"/>
    </row>
    <row r="29" spans="1:19" s="97" customFormat="1" ht="21" customHeight="1">
      <c r="A29" s="57"/>
      <c r="B29" s="57"/>
      <c r="C29" s="120" t="s">
        <v>52</v>
      </c>
      <c r="D29" s="57"/>
      <c r="E29" s="124"/>
      <c r="F29" s="324">
        <f>+CC!M60</f>
        <v>0</v>
      </c>
      <c r="G29" s="324"/>
      <c r="H29" s="324"/>
      <c r="I29" s="324"/>
      <c r="J29" s="324"/>
      <c r="K29" s="324"/>
      <c r="L29" s="122"/>
      <c r="M29" s="122"/>
      <c r="N29" s="123" t="s">
        <v>37</v>
      </c>
      <c r="O29" s="327">
        <f>+CC!N11</f>
        <v>0</v>
      </c>
      <c r="P29" s="328"/>
      <c r="Q29" s="328"/>
      <c r="R29" s="328"/>
      <c r="S29" s="57"/>
    </row>
    <row r="30" spans="1:19" s="97" customFormat="1" ht="21" customHeight="1">
      <c r="A30" s="57"/>
      <c r="B30" s="57"/>
      <c r="C30" s="125" t="s">
        <v>51</v>
      </c>
      <c r="D30" s="57"/>
      <c r="E30" s="57"/>
      <c r="F30" s="331">
        <f>CC!E11</f>
        <v>0</v>
      </c>
      <c r="G30" s="331"/>
      <c r="H30" s="331"/>
      <c r="I30" s="331"/>
      <c r="J30" s="331"/>
      <c r="K30" s="331"/>
      <c r="L30" s="324"/>
      <c r="M30" s="324"/>
      <c r="N30" s="324"/>
      <c r="O30" s="331"/>
      <c r="P30" s="331"/>
      <c r="Q30" s="331"/>
      <c r="R30" s="331"/>
      <c r="S30" s="57"/>
    </row>
    <row r="31" spans="1:19" s="97" customFormat="1" ht="21" customHeight="1">
      <c r="A31" s="57"/>
      <c r="B31" s="57"/>
      <c r="C31" s="120" t="s">
        <v>29</v>
      </c>
      <c r="D31" s="57"/>
      <c r="E31" s="329" t="str">
        <f>+CC!F29</f>
        <v>PROGRAMA DE VINCULACION DE ESTUDIANTES EN EL SECTOR PUBLICO Y PRODUCTIVO DEL PAIS</v>
      </c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57"/>
    </row>
    <row r="32" spans="1:19" s="97" customFormat="1" ht="21" customHeight="1">
      <c r="A32" s="57"/>
      <c r="B32" s="57"/>
      <c r="C32" s="125" t="s">
        <v>55</v>
      </c>
      <c r="D32" s="57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57"/>
    </row>
    <row r="33" spans="1:19" s="97" customFormat="1" ht="21" customHeight="1">
      <c r="A33" s="57"/>
      <c r="B33" s="57"/>
      <c r="C33" s="303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5"/>
      <c r="S33" s="57"/>
    </row>
    <row r="34" spans="1:19" s="97" customFormat="1" ht="21" customHeight="1">
      <c r="A34" s="57"/>
      <c r="B34" s="57"/>
      <c r="C34" s="306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8"/>
      <c r="S34" s="57"/>
    </row>
    <row r="35" spans="1:19" s="97" customFormat="1" ht="21" customHeight="1">
      <c r="A35" s="57"/>
      <c r="B35" s="57"/>
      <c r="C35" s="125" t="s">
        <v>140</v>
      </c>
      <c r="D35" s="57"/>
      <c r="E35" s="5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57"/>
    </row>
    <row r="36" spans="1:19" s="97" customFormat="1" ht="21" customHeight="1">
      <c r="A36" s="57"/>
      <c r="B36" s="57"/>
      <c r="C36" s="303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5"/>
      <c r="S36" s="57"/>
    </row>
    <row r="37" spans="1:19" s="97" customFormat="1" ht="21" customHeight="1">
      <c r="A37" s="57"/>
      <c r="B37" s="57"/>
      <c r="C37" s="306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8"/>
      <c r="S37" s="57"/>
    </row>
    <row r="38" spans="1:19" s="97" customFormat="1" ht="27" customHeight="1">
      <c r="A38" s="57"/>
      <c r="B38" s="5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57"/>
    </row>
    <row r="39" spans="1:19" s="130" customFormat="1" ht="21.75" customHeight="1">
      <c r="A39" s="60"/>
      <c r="B39" s="60"/>
      <c r="C39" s="120" t="s">
        <v>31</v>
      </c>
      <c r="D39" s="129"/>
      <c r="E39" s="325">
        <f>+CC!F55</f>
        <v>0</v>
      </c>
      <c r="F39" s="321"/>
      <c r="G39" s="321"/>
      <c r="H39" s="321"/>
      <c r="I39" s="321"/>
      <c r="J39" s="326"/>
      <c r="K39" s="129"/>
      <c r="L39" s="129"/>
      <c r="M39" s="129"/>
      <c r="N39" s="129"/>
      <c r="O39" s="129"/>
      <c r="P39" s="129"/>
      <c r="Q39" s="129"/>
      <c r="R39" s="129"/>
      <c r="S39" s="60"/>
    </row>
    <row r="40" spans="1:19" s="97" customFormat="1" ht="20" customHeight="1">
      <c r="A40" s="57"/>
      <c r="B40" s="5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57"/>
      <c r="S40" s="57"/>
    </row>
    <row r="41" spans="1:19" s="97" customFormat="1" ht="77.25" customHeight="1">
      <c r="A41" s="57"/>
      <c r="B41" s="57"/>
      <c r="C41" s="58"/>
      <c r="D41" s="58"/>
      <c r="E41" s="58"/>
      <c r="F41" s="107"/>
      <c r="G41" s="58"/>
      <c r="H41" s="58"/>
      <c r="I41" s="58"/>
      <c r="J41" s="58"/>
      <c r="K41" s="58"/>
      <c r="L41" s="107"/>
      <c r="M41" s="58"/>
      <c r="N41" s="58"/>
      <c r="O41" s="58"/>
      <c r="P41" s="58"/>
      <c r="Q41" s="58"/>
      <c r="R41" s="58"/>
      <c r="S41" s="57"/>
    </row>
    <row r="42" spans="1:19" s="97" customFormat="1" ht="15.75" customHeight="1">
      <c r="A42" s="57"/>
      <c r="B42" s="57"/>
      <c r="C42" s="309" t="s">
        <v>43</v>
      </c>
      <c r="D42" s="309"/>
      <c r="E42" s="309"/>
      <c r="F42" s="57"/>
      <c r="G42" s="309" t="s">
        <v>313</v>
      </c>
      <c r="H42" s="309"/>
      <c r="I42" s="309"/>
      <c r="J42" s="309"/>
      <c r="K42" s="309"/>
      <c r="L42" s="57"/>
      <c r="M42" s="309" t="s">
        <v>195</v>
      </c>
      <c r="N42" s="309"/>
      <c r="O42" s="309"/>
      <c r="P42" s="309"/>
      <c r="Q42" s="309"/>
      <c r="R42" s="309"/>
      <c r="S42" s="57"/>
    </row>
    <row r="43" spans="1:19" s="97" customFormat="1" ht="45" customHeight="1">
      <c r="A43" s="57"/>
      <c r="B43" s="57"/>
      <c r="C43" s="119"/>
      <c r="D43" s="57"/>
      <c r="E43" s="57"/>
      <c r="F43" s="332"/>
      <c r="G43" s="332"/>
      <c r="H43" s="332"/>
      <c r="I43" s="332"/>
      <c r="J43" s="332"/>
      <c r="K43" s="57"/>
      <c r="L43" s="57"/>
      <c r="M43" s="131"/>
      <c r="N43" s="132"/>
      <c r="O43" s="133"/>
      <c r="P43" s="132"/>
      <c r="Q43" s="132"/>
      <c r="R43" s="132"/>
      <c r="S43" s="57"/>
    </row>
    <row r="44" spans="1:19" s="97" customFormat="1" ht="24" customHeight="1">
      <c r="A44" s="57"/>
      <c r="B44" s="57"/>
      <c r="C44" s="134" t="s">
        <v>44</v>
      </c>
      <c r="D44" s="59"/>
      <c r="E44" s="57"/>
      <c r="F44" s="320" t="str">
        <f>CONCATENATE("Cuenca, ",CONCATENATE(TEXT(DatosEstudiante!C16, "d"), " de ", TEXT(DatosEstudiante!C16, "mmmm")), " de ", TEXT(DatosEstudiante!C16, "yyyy"))</f>
        <v>Cuenca, 0 de January de 1900</v>
      </c>
      <c r="G44" s="320"/>
      <c r="H44" s="320"/>
      <c r="I44" s="320"/>
      <c r="J44" s="320"/>
      <c r="K44" s="57"/>
      <c r="L44" s="57"/>
      <c r="M44" s="57"/>
      <c r="N44" s="57"/>
      <c r="O44" s="57"/>
      <c r="P44" s="57"/>
      <c r="Q44" s="57"/>
      <c r="R44" s="57"/>
      <c r="S44" s="57"/>
    </row>
    <row r="45" spans="1:19" s="97" customFormat="1" ht="16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</sheetData>
  <mergeCells count="37">
    <mergeCell ref="C11:D11"/>
    <mergeCell ref="C13:D13"/>
    <mergeCell ref="C9:D9"/>
    <mergeCell ref="E11:G11"/>
    <mergeCell ref="E9:H9"/>
    <mergeCell ref="F44:J44"/>
    <mergeCell ref="G25:R25"/>
    <mergeCell ref="G27:R27"/>
    <mergeCell ref="F26:J26"/>
    <mergeCell ref="N26:R26"/>
    <mergeCell ref="K26:M26"/>
    <mergeCell ref="E28:J28"/>
    <mergeCell ref="M42:R42"/>
    <mergeCell ref="C42:E42"/>
    <mergeCell ref="E39:J39"/>
    <mergeCell ref="O29:R29"/>
    <mergeCell ref="E31:R31"/>
    <mergeCell ref="F29:K29"/>
    <mergeCell ref="O28:R28"/>
    <mergeCell ref="F30:R30"/>
    <mergeCell ref="F43:J43"/>
    <mergeCell ref="C4:R4"/>
    <mergeCell ref="D21:H21"/>
    <mergeCell ref="C36:R37"/>
    <mergeCell ref="C33:R34"/>
    <mergeCell ref="G42:K42"/>
    <mergeCell ref="D17:G17"/>
    <mergeCell ref="E13:K13"/>
    <mergeCell ref="D23:I23"/>
    <mergeCell ref="I19:J19"/>
    <mergeCell ref="C7:D7"/>
    <mergeCell ref="D15:R15"/>
    <mergeCell ref="I17:R17"/>
    <mergeCell ref="E7:J7"/>
    <mergeCell ref="M7:R7"/>
    <mergeCell ref="D19:H19"/>
    <mergeCell ref="K19:R19"/>
  </mergeCells>
  <hyperlinks>
    <hyperlink ref="I17" r:id="rId1" display="lceli@ups.edu.ec" xr:uid="{00000000-0004-0000-0500-000000000000}"/>
  </hyperlinks>
  <printOptions horizontalCentered="1"/>
  <pageMargins left="0.25" right="0.25" top="0.75" bottom="0.75" header="0.3" footer="0.3"/>
  <pageSetup paperSize="9" scale="73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Parametros!$T$2:$T$4</xm:f>
          </x14:formula1>
          <xm:sqref>E9:H9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B1:I90"/>
  <sheetViews>
    <sheetView showGridLines="0" zoomScaleNormal="100" workbookViewId="0">
      <selection activeCell="F5" sqref="F5"/>
    </sheetView>
  </sheetViews>
  <sheetFormatPr baseColWidth="10" defaultColWidth="11.5" defaultRowHeight="15"/>
  <cols>
    <col min="1" max="1" width="11.5" style="79"/>
    <col min="2" max="9" width="12.5" customWidth="1"/>
    <col min="10" max="16384" width="11.5" style="79"/>
  </cols>
  <sheetData>
    <row r="1" spans="2:9">
      <c r="B1" s="55"/>
      <c r="C1" s="55"/>
      <c r="D1" s="55"/>
      <c r="E1" s="55"/>
      <c r="F1" s="55"/>
      <c r="G1" s="55"/>
      <c r="H1" s="55"/>
      <c r="I1" s="55"/>
    </row>
    <row r="2" spans="2:9" ht="91.5" customHeight="1">
      <c r="B2" s="55"/>
      <c r="C2" s="55"/>
      <c r="D2" s="237" t="s">
        <v>349</v>
      </c>
      <c r="E2" s="237"/>
      <c r="F2" s="237"/>
      <c r="G2" s="237"/>
      <c r="H2" s="55"/>
      <c r="I2" s="55"/>
    </row>
    <row r="3" spans="2:9" ht="15" customHeight="1">
      <c r="B3" s="55"/>
      <c r="C3" s="55"/>
      <c r="D3" s="55"/>
      <c r="E3" s="55"/>
      <c r="F3" s="55"/>
      <c r="G3" s="55"/>
      <c r="H3" s="55"/>
      <c r="I3" s="55"/>
    </row>
    <row r="4" spans="2:9">
      <c r="B4" s="55"/>
      <c r="C4" s="54"/>
      <c r="D4" s="54"/>
      <c r="E4" s="54"/>
      <c r="F4" s="337" t="str">
        <f>CONCATENATE("Cuenca, ",CONCATENATE(TEXT(DatosEstudiante!C16, "d"), " de ", TEXT(DatosEstudiante!C16, "mmmm")), " de ", TEXT(DatosEstudiante!C16, "yyyy"))</f>
        <v>Cuenca, 0 de January de 1900</v>
      </c>
      <c r="G4" s="337"/>
      <c r="H4" s="337"/>
      <c r="I4" s="55"/>
    </row>
    <row r="5" spans="2:9">
      <c r="B5" s="55"/>
      <c r="C5" s="54"/>
      <c r="D5" s="54"/>
      <c r="E5" s="54"/>
      <c r="F5" s="54"/>
      <c r="G5" s="54"/>
      <c r="H5" s="54"/>
      <c r="I5" s="55"/>
    </row>
    <row r="6" spans="2:9">
      <c r="B6" s="55"/>
      <c r="C6" s="54"/>
      <c r="D6" s="54"/>
      <c r="E6" s="54"/>
      <c r="F6" s="54"/>
      <c r="G6" s="54"/>
      <c r="H6" s="54"/>
      <c r="I6" s="55"/>
    </row>
    <row r="7" spans="2:9">
      <c r="B7" s="55"/>
      <c r="C7" s="54"/>
      <c r="D7" s="54"/>
      <c r="E7" s="54"/>
      <c r="F7" s="54"/>
      <c r="G7" s="54"/>
      <c r="H7" s="54"/>
      <c r="I7" s="55"/>
    </row>
    <row r="8" spans="2:9" s="80" customFormat="1">
      <c r="B8" s="55"/>
      <c r="C8" s="54" t="str">
        <f>+acta_directora_vinculacion_ups</f>
        <v>Eco. Dalton Paúl Orellana Quezada</v>
      </c>
      <c r="D8" s="54"/>
      <c r="E8" s="54"/>
      <c r="F8" s="54"/>
      <c r="G8" s="54"/>
      <c r="H8" s="54"/>
      <c r="I8" s="55"/>
    </row>
    <row r="9" spans="2:9">
      <c r="B9" s="55"/>
      <c r="C9" s="336" t="str">
        <f>Parametros!R7</f>
        <v>Director Técnica de Vinculación con la Sociedad</v>
      </c>
      <c r="D9" s="336"/>
      <c r="E9" s="336"/>
      <c r="F9" s="336"/>
      <c r="G9" s="336"/>
      <c r="H9" s="336"/>
      <c r="I9" s="55"/>
    </row>
    <row r="10" spans="2:9">
      <c r="B10" s="55"/>
      <c r="C10" s="336" t="str">
        <f>Parametros!S2</f>
        <v>Universidad Politécnica Salesiana, Sede Cuenca</v>
      </c>
      <c r="D10" s="336"/>
      <c r="E10" s="336"/>
      <c r="F10" s="336"/>
      <c r="G10" s="336"/>
      <c r="H10" s="336"/>
      <c r="I10" s="55"/>
    </row>
    <row r="11" spans="2:9">
      <c r="B11" s="55"/>
      <c r="C11" s="54" t="s">
        <v>60</v>
      </c>
      <c r="D11" s="54"/>
      <c r="E11" s="54"/>
      <c r="F11" s="54"/>
      <c r="G11" s="54"/>
      <c r="H11" s="54"/>
      <c r="I11" s="55"/>
    </row>
    <row r="12" spans="2:9">
      <c r="B12" s="55"/>
      <c r="C12" s="54"/>
      <c r="D12" s="54"/>
      <c r="E12" s="54"/>
      <c r="F12" s="54"/>
      <c r="G12" s="54"/>
      <c r="H12" s="54"/>
      <c r="I12" s="55"/>
    </row>
    <row r="13" spans="2:9">
      <c r="B13" s="55"/>
      <c r="C13" s="54"/>
      <c r="D13" s="54"/>
      <c r="E13" s="54"/>
      <c r="F13" s="54"/>
      <c r="G13" s="54"/>
      <c r="H13" s="54"/>
      <c r="I13" s="55"/>
    </row>
    <row r="14" spans="2:9">
      <c r="B14" s="55"/>
      <c r="C14" s="54"/>
      <c r="D14" s="54"/>
      <c r="E14" s="54"/>
      <c r="F14" s="54"/>
      <c r="G14" s="54"/>
      <c r="H14" s="54"/>
      <c r="I14" s="55"/>
    </row>
    <row r="15" spans="2:9">
      <c r="B15" s="55"/>
      <c r="C15" s="54" t="s">
        <v>59</v>
      </c>
      <c r="D15" s="54"/>
      <c r="E15" s="54"/>
      <c r="F15" s="54"/>
      <c r="G15" s="54"/>
      <c r="H15" s="54"/>
      <c r="I15" s="55"/>
    </row>
    <row r="16" spans="2:9">
      <c r="B16" s="55"/>
      <c r="C16" s="54"/>
      <c r="D16" s="54"/>
      <c r="E16" s="54"/>
      <c r="F16" s="54"/>
      <c r="G16" s="54"/>
      <c r="H16" s="54"/>
      <c r="I16" s="55"/>
    </row>
    <row r="17" spans="2:9" ht="59.25" customHeight="1">
      <c r="B17" s="55"/>
      <c r="C17" s="334" t="str">
        <f>"Por medio de la presente comunicamos a usted, la aceptación del estudiante "&amp;Acta_Estudiante&amp;" con "&amp;InsTipoDoc&amp;" Nº "&amp;Ins_Cedula&amp;" para la ejecución de "&amp;Acta_Tipo_Actividad&amp;", del "&amp;acta_fechIni_Dia&amp;"-"&amp;acta_fechIni_Mes&amp;"-"&amp;acta_fechIni_Ano&amp;" al "&amp;acta_fechFin_Dia&amp;"-"&amp;acta_fechFin_Mes&amp;"-"&amp;acta_fechFin_Ano&amp;"."</f>
        <v>Por medio de la presente comunicamos a usted, la aceptación del estudiante 0 con CÉDULA DE CIUDADANÍA Nº 0105630743 para la ejecución de EXTENSIONES, del 00-Jan-1900 al 00-Jan-1900.</v>
      </c>
      <c r="D17" s="334"/>
      <c r="E17" s="334"/>
      <c r="F17" s="334"/>
      <c r="G17" s="334"/>
      <c r="H17" s="334"/>
      <c r="I17" s="55"/>
    </row>
    <row r="18" spans="2:9">
      <c r="B18" s="55"/>
      <c r="C18" s="54"/>
      <c r="D18" s="54"/>
      <c r="E18" s="54"/>
      <c r="F18" s="54"/>
      <c r="G18" s="54"/>
      <c r="H18" s="54"/>
      <c r="I18" s="55"/>
    </row>
    <row r="19" spans="2:9">
      <c r="B19" s="55"/>
      <c r="C19" s="54"/>
      <c r="D19" s="54"/>
      <c r="E19" s="54"/>
      <c r="F19" s="54"/>
      <c r="G19" s="54"/>
      <c r="H19" s="54"/>
      <c r="I19" s="55"/>
    </row>
    <row r="20" spans="2:9">
      <c r="B20" s="55"/>
      <c r="C20" s="54" t="s">
        <v>66</v>
      </c>
      <c r="D20" s="54"/>
      <c r="E20" s="54"/>
      <c r="F20" s="54"/>
      <c r="G20" s="54"/>
      <c r="H20" s="54"/>
      <c r="I20" s="55"/>
    </row>
    <row r="21" spans="2:9">
      <c r="B21" s="55"/>
      <c r="C21" s="54"/>
      <c r="D21" s="54"/>
      <c r="E21" s="54"/>
      <c r="F21" s="54"/>
      <c r="G21" s="54"/>
      <c r="H21" s="54"/>
      <c r="I21" s="55"/>
    </row>
    <row r="22" spans="2:9">
      <c r="B22" s="55"/>
      <c r="C22" s="54"/>
      <c r="D22" s="54"/>
      <c r="E22" s="54"/>
      <c r="F22" s="54"/>
      <c r="G22" s="54"/>
      <c r="H22" s="54"/>
      <c r="I22" s="55"/>
    </row>
    <row r="23" spans="2:9">
      <c r="B23" s="55"/>
      <c r="C23" s="54"/>
      <c r="D23" s="54"/>
      <c r="E23" s="54"/>
      <c r="F23" s="54"/>
      <c r="G23" s="54"/>
      <c r="H23" s="54"/>
      <c r="I23" s="55"/>
    </row>
    <row r="24" spans="2:9">
      <c r="B24" s="55"/>
      <c r="C24" s="56">
        <f>Acta_DelegInstit</f>
        <v>0</v>
      </c>
      <c r="D24" s="54"/>
      <c r="E24" s="54"/>
      <c r="F24" s="54"/>
      <c r="G24" s="54"/>
      <c r="H24" s="54"/>
      <c r="I24" s="55"/>
    </row>
    <row r="25" spans="2:9">
      <c r="B25" s="55"/>
      <c r="C25" s="52" t="str">
        <f>+PROPER(Acta_DelegInstit_Propietario)</f>
        <v/>
      </c>
      <c r="D25" s="54"/>
      <c r="E25" s="54"/>
      <c r="F25" s="54"/>
      <c r="G25" s="54"/>
      <c r="H25" s="54"/>
      <c r="I25" s="55"/>
    </row>
    <row r="26" spans="2:9">
      <c r="B26" s="55"/>
      <c r="C26" s="335" t="s">
        <v>129</v>
      </c>
      <c r="D26" s="335"/>
      <c r="E26" s="54"/>
      <c r="F26" s="54"/>
      <c r="G26" s="54"/>
      <c r="H26" s="54"/>
      <c r="I26" s="55"/>
    </row>
    <row r="27" spans="2:9">
      <c r="B27" s="55"/>
      <c r="C27" s="54"/>
      <c r="D27" s="54"/>
      <c r="E27" s="54"/>
      <c r="F27" s="54"/>
      <c r="G27" s="54"/>
      <c r="H27" s="54"/>
      <c r="I27" s="55"/>
    </row>
    <row r="28" spans="2:9">
      <c r="B28" s="55"/>
      <c r="C28" s="54"/>
      <c r="D28" s="54"/>
      <c r="E28" s="54"/>
      <c r="F28" s="54"/>
      <c r="G28" s="54"/>
      <c r="H28" s="54"/>
      <c r="I28" s="55"/>
    </row>
    <row r="29" spans="2:9">
      <c r="B29" s="55"/>
      <c r="C29" s="54"/>
      <c r="D29" s="54"/>
      <c r="E29" s="54"/>
      <c r="F29" s="54"/>
      <c r="G29" s="54"/>
      <c r="H29" s="54"/>
      <c r="I29" s="55"/>
    </row>
    <row r="30" spans="2:9">
      <c r="B30" s="55"/>
      <c r="C30" s="54"/>
      <c r="D30" s="54"/>
      <c r="E30" s="54"/>
      <c r="F30" s="54"/>
      <c r="G30" s="54"/>
      <c r="H30" s="54"/>
      <c r="I30" s="55"/>
    </row>
    <row r="31" spans="2:9">
      <c r="B31" s="55"/>
      <c r="C31" s="54"/>
      <c r="D31" s="54"/>
      <c r="E31" s="54"/>
      <c r="F31" s="54"/>
      <c r="G31" s="54"/>
      <c r="H31" s="54"/>
      <c r="I31" s="55"/>
    </row>
    <row r="32" spans="2:9">
      <c r="B32" s="78"/>
      <c r="C32" s="77"/>
      <c r="D32" s="77"/>
      <c r="E32" s="77"/>
      <c r="F32" s="77"/>
      <c r="G32" s="77"/>
      <c r="H32" s="77"/>
      <c r="I32" s="78"/>
    </row>
    <row r="33" spans="2:9">
      <c r="B33" s="78"/>
      <c r="C33" s="77"/>
      <c r="D33" s="77"/>
      <c r="E33" s="77"/>
      <c r="F33" s="77"/>
      <c r="G33" s="77"/>
      <c r="H33" s="77"/>
      <c r="I33" s="78"/>
    </row>
    <row r="34" spans="2:9">
      <c r="B34" s="78"/>
      <c r="C34" s="77"/>
      <c r="D34" s="77"/>
      <c r="E34" s="77"/>
      <c r="F34" s="77"/>
      <c r="G34" s="77"/>
      <c r="H34" s="77"/>
      <c r="I34" s="78"/>
    </row>
    <row r="35" spans="2:9">
      <c r="B35" s="78"/>
      <c r="C35" s="77"/>
      <c r="D35" s="77"/>
      <c r="E35" s="77"/>
      <c r="F35" s="77"/>
      <c r="G35" s="77"/>
      <c r="H35" s="77"/>
      <c r="I35" s="78"/>
    </row>
    <row r="36" spans="2:9">
      <c r="B36" s="79"/>
      <c r="C36" s="81"/>
      <c r="D36" s="81"/>
      <c r="E36" s="81"/>
      <c r="F36" s="81"/>
      <c r="G36" s="81"/>
      <c r="H36" s="81"/>
      <c r="I36" s="79"/>
    </row>
    <row r="37" spans="2:9">
      <c r="B37" s="79"/>
      <c r="C37" s="81"/>
      <c r="D37" s="81"/>
      <c r="E37" s="81"/>
      <c r="F37" s="81"/>
      <c r="G37" s="81"/>
      <c r="H37" s="81"/>
      <c r="I37" s="79"/>
    </row>
    <row r="38" spans="2:9">
      <c r="B38" s="79"/>
      <c r="C38" s="81"/>
      <c r="D38" s="81"/>
      <c r="E38" s="81"/>
      <c r="F38" s="81"/>
      <c r="G38" s="81"/>
      <c r="H38" s="81"/>
      <c r="I38" s="79"/>
    </row>
    <row r="39" spans="2:9">
      <c r="B39" s="79"/>
      <c r="C39" s="81"/>
      <c r="D39" s="81"/>
      <c r="E39" s="81"/>
      <c r="F39" s="81"/>
      <c r="G39" s="81"/>
      <c r="H39" s="81"/>
      <c r="I39" s="79"/>
    </row>
    <row r="40" spans="2:9">
      <c r="B40" s="79"/>
      <c r="C40" s="81"/>
      <c r="D40" s="81"/>
      <c r="E40" s="81"/>
      <c r="F40" s="81"/>
      <c r="G40" s="81"/>
      <c r="H40" s="81"/>
      <c r="I40" s="79"/>
    </row>
    <row r="41" spans="2:9">
      <c r="B41" s="79"/>
      <c r="C41" s="81"/>
      <c r="D41" s="81"/>
      <c r="E41" s="81"/>
      <c r="F41" s="81"/>
      <c r="G41" s="81"/>
      <c r="H41" s="81"/>
      <c r="I41" s="79"/>
    </row>
    <row r="42" spans="2:9">
      <c r="B42" s="79"/>
      <c r="C42" s="81"/>
      <c r="D42" s="81"/>
      <c r="E42" s="81"/>
      <c r="F42" s="81"/>
      <c r="G42" s="81"/>
      <c r="H42" s="81"/>
      <c r="I42" s="79"/>
    </row>
    <row r="43" spans="2:9">
      <c r="B43" s="79"/>
      <c r="C43" s="81"/>
      <c r="D43" s="81"/>
      <c r="E43" s="81"/>
      <c r="F43" s="81"/>
      <c r="G43" s="81"/>
      <c r="H43" s="81"/>
      <c r="I43" s="79"/>
    </row>
    <row r="44" spans="2:9">
      <c r="B44" s="79"/>
      <c r="C44" s="82"/>
      <c r="D44" s="82"/>
      <c r="E44" s="82"/>
      <c r="F44" s="82"/>
      <c r="G44" s="82"/>
      <c r="H44" s="82"/>
      <c r="I44" s="79"/>
    </row>
    <row r="45" spans="2:9">
      <c r="B45" s="79"/>
      <c r="C45" s="82"/>
      <c r="D45" s="82"/>
      <c r="E45" s="82"/>
      <c r="F45" s="82"/>
      <c r="G45" s="82"/>
      <c r="H45" s="82"/>
      <c r="I45" s="79"/>
    </row>
    <row r="46" spans="2:9">
      <c r="B46" s="79"/>
      <c r="C46" s="82"/>
      <c r="D46" s="82"/>
      <c r="E46" s="82"/>
      <c r="F46" s="82"/>
      <c r="G46" s="82"/>
      <c r="H46" s="82"/>
      <c r="I46" s="79"/>
    </row>
    <row r="47" spans="2:9">
      <c r="B47" s="79"/>
      <c r="C47" s="82"/>
      <c r="D47" s="82"/>
      <c r="E47" s="82"/>
      <c r="F47" s="82"/>
      <c r="G47" s="82"/>
      <c r="H47" s="82"/>
      <c r="I47" s="79"/>
    </row>
    <row r="48" spans="2:9">
      <c r="B48" s="79"/>
      <c r="C48" s="82"/>
      <c r="D48" s="82"/>
      <c r="E48" s="82"/>
      <c r="F48" s="82"/>
      <c r="G48" s="82"/>
      <c r="H48" s="82"/>
      <c r="I48" s="79"/>
    </row>
    <row r="49" spans="2:9">
      <c r="B49" s="79"/>
      <c r="C49" s="82"/>
      <c r="D49" s="82"/>
      <c r="E49" s="82"/>
      <c r="F49" s="82"/>
      <c r="G49" s="82"/>
      <c r="H49" s="82"/>
      <c r="I49" s="79"/>
    </row>
    <row r="50" spans="2:9">
      <c r="B50" s="79"/>
      <c r="C50" s="82"/>
      <c r="D50" s="82"/>
      <c r="E50" s="82"/>
      <c r="F50" s="82"/>
      <c r="G50" s="82"/>
      <c r="H50" s="82"/>
      <c r="I50" s="79"/>
    </row>
    <row r="51" spans="2:9">
      <c r="B51" s="79"/>
      <c r="C51" s="82"/>
      <c r="D51" s="82"/>
      <c r="E51" s="82"/>
      <c r="F51" s="82"/>
      <c r="G51" s="82"/>
      <c r="H51" s="82"/>
      <c r="I51" s="79"/>
    </row>
    <row r="52" spans="2:9">
      <c r="B52" s="79"/>
      <c r="C52" s="82"/>
      <c r="D52" s="82"/>
      <c r="E52" s="82"/>
      <c r="F52" s="82"/>
      <c r="G52" s="82"/>
      <c r="H52" s="82"/>
      <c r="I52" s="79"/>
    </row>
    <row r="53" spans="2:9">
      <c r="B53" s="79"/>
      <c r="C53" s="82"/>
      <c r="D53" s="82"/>
      <c r="E53" s="82"/>
      <c r="F53" s="82"/>
      <c r="G53" s="82"/>
      <c r="H53" s="82"/>
      <c r="I53" s="79"/>
    </row>
    <row r="54" spans="2:9">
      <c r="B54" s="79"/>
      <c r="C54" s="82"/>
      <c r="D54" s="82"/>
      <c r="E54" s="82"/>
      <c r="F54" s="82"/>
      <c r="G54" s="82"/>
      <c r="H54" s="82"/>
      <c r="I54" s="79"/>
    </row>
    <row r="55" spans="2:9">
      <c r="B55" s="79"/>
      <c r="C55" s="82"/>
      <c r="D55" s="82"/>
      <c r="E55" s="82"/>
      <c r="F55" s="82"/>
      <c r="G55" s="82"/>
      <c r="H55" s="82"/>
      <c r="I55" s="79"/>
    </row>
    <row r="56" spans="2:9">
      <c r="B56" s="79"/>
      <c r="C56" s="82"/>
      <c r="D56" s="82"/>
      <c r="E56" s="82"/>
      <c r="F56" s="82"/>
      <c r="G56" s="82"/>
      <c r="H56" s="82"/>
      <c r="I56" s="79"/>
    </row>
    <row r="57" spans="2:9">
      <c r="B57" s="79"/>
      <c r="C57" s="82"/>
      <c r="D57" s="82"/>
      <c r="E57" s="82"/>
      <c r="F57" s="82"/>
      <c r="G57" s="82"/>
      <c r="H57" s="82"/>
      <c r="I57" s="79"/>
    </row>
    <row r="58" spans="2:9">
      <c r="B58" s="79"/>
      <c r="C58" s="82"/>
      <c r="D58" s="82"/>
      <c r="E58" s="82"/>
      <c r="F58" s="82"/>
      <c r="G58" s="82"/>
      <c r="H58" s="82"/>
      <c r="I58" s="79"/>
    </row>
    <row r="59" spans="2:9">
      <c r="B59" s="79"/>
      <c r="C59" s="82"/>
      <c r="D59" s="82"/>
      <c r="E59" s="82"/>
      <c r="F59" s="82"/>
      <c r="G59" s="82"/>
      <c r="H59" s="82"/>
      <c r="I59" s="79"/>
    </row>
    <row r="60" spans="2:9">
      <c r="B60" s="79"/>
      <c r="C60" s="82"/>
      <c r="D60" s="82"/>
      <c r="E60" s="82"/>
      <c r="F60" s="82"/>
      <c r="G60" s="82"/>
      <c r="H60" s="82"/>
      <c r="I60" s="79"/>
    </row>
    <row r="61" spans="2:9">
      <c r="B61" s="79"/>
      <c r="C61" s="82"/>
      <c r="D61" s="82"/>
      <c r="E61" s="82"/>
      <c r="F61" s="82"/>
      <c r="G61" s="82"/>
      <c r="H61" s="82"/>
      <c r="I61" s="79"/>
    </row>
    <row r="62" spans="2:9">
      <c r="B62" s="79"/>
      <c r="C62" s="82"/>
      <c r="D62" s="82"/>
      <c r="E62" s="82"/>
      <c r="F62" s="82"/>
      <c r="G62" s="82"/>
      <c r="H62" s="82"/>
      <c r="I62" s="79"/>
    </row>
    <row r="63" spans="2:9">
      <c r="B63" s="79"/>
      <c r="C63" s="82"/>
      <c r="D63" s="82"/>
      <c r="E63" s="82"/>
      <c r="F63" s="82"/>
      <c r="G63" s="82"/>
      <c r="H63" s="82"/>
      <c r="I63" s="79"/>
    </row>
    <row r="64" spans="2:9">
      <c r="B64" s="79"/>
      <c r="C64" s="82"/>
      <c r="D64" s="82"/>
      <c r="E64" s="82"/>
      <c r="F64" s="82"/>
      <c r="G64" s="82"/>
      <c r="H64" s="82"/>
      <c r="I64" s="79"/>
    </row>
    <row r="65" spans="2:9">
      <c r="B65" s="79"/>
      <c r="C65" s="82"/>
      <c r="D65" s="82"/>
      <c r="E65" s="82"/>
      <c r="F65" s="82"/>
      <c r="G65" s="82"/>
      <c r="H65" s="82"/>
      <c r="I65" s="79"/>
    </row>
    <row r="66" spans="2:9">
      <c r="B66" s="79"/>
      <c r="C66" s="82"/>
      <c r="D66" s="82"/>
      <c r="E66" s="82"/>
      <c r="F66" s="82"/>
      <c r="G66" s="82"/>
      <c r="H66" s="82"/>
      <c r="I66" s="79"/>
    </row>
    <row r="67" spans="2:9">
      <c r="B67" s="79"/>
      <c r="C67" s="82"/>
      <c r="D67" s="82"/>
      <c r="E67" s="82"/>
      <c r="F67" s="82"/>
      <c r="G67" s="82"/>
      <c r="H67" s="82"/>
      <c r="I67" s="79"/>
    </row>
    <row r="68" spans="2:9">
      <c r="B68" s="79"/>
      <c r="C68" s="82"/>
      <c r="D68" s="82"/>
      <c r="E68" s="82"/>
      <c r="F68" s="82"/>
      <c r="G68" s="82"/>
      <c r="H68" s="82"/>
      <c r="I68" s="79"/>
    </row>
    <row r="69" spans="2:9">
      <c r="B69" s="79"/>
      <c r="C69" s="82"/>
      <c r="D69" s="82"/>
      <c r="E69" s="82"/>
      <c r="F69" s="82"/>
      <c r="G69" s="82"/>
      <c r="H69" s="82"/>
      <c r="I69" s="79"/>
    </row>
    <row r="70" spans="2:9">
      <c r="B70" s="79"/>
      <c r="C70" s="82"/>
      <c r="D70" s="82"/>
      <c r="E70" s="82"/>
      <c r="F70" s="82"/>
      <c r="G70" s="82"/>
      <c r="H70" s="82"/>
      <c r="I70" s="79"/>
    </row>
    <row r="71" spans="2:9">
      <c r="B71" s="79"/>
      <c r="C71" s="82"/>
      <c r="D71" s="82"/>
      <c r="E71" s="82"/>
      <c r="F71" s="82"/>
      <c r="G71" s="82"/>
      <c r="H71" s="82"/>
      <c r="I71" s="79"/>
    </row>
    <row r="72" spans="2:9">
      <c r="B72" s="79"/>
      <c r="C72" s="82"/>
      <c r="D72" s="82"/>
      <c r="E72" s="82"/>
      <c r="F72" s="82"/>
      <c r="G72" s="82"/>
      <c r="H72" s="82"/>
      <c r="I72" s="79"/>
    </row>
    <row r="73" spans="2:9">
      <c r="B73" s="79"/>
      <c r="C73" s="82"/>
      <c r="D73" s="82"/>
      <c r="E73" s="82"/>
      <c r="F73" s="82"/>
      <c r="G73" s="82"/>
      <c r="H73" s="82"/>
      <c r="I73" s="79"/>
    </row>
    <row r="74" spans="2:9">
      <c r="B74" s="79"/>
      <c r="C74" s="82"/>
      <c r="D74" s="82"/>
      <c r="E74" s="82"/>
      <c r="F74" s="82"/>
      <c r="G74" s="82"/>
      <c r="H74" s="82"/>
      <c r="I74" s="79"/>
    </row>
    <row r="75" spans="2:9">
      <c r="B75" s="79"/>
      <c r="C75" s="82"/>
      <c r="D75" s="82"/>
      <c r="E75" s="82"/>
      <c r="F75" s="82"/>
      <c r="G75" s="82"/>
      <c r="H75" s="82"/>
      <c r="I75" s="79"/>
    </row>
    <row r="76" spans="2:9">
      <c r="B76" s="79"/>
      <c r="C76" s="82"/>
      <c r="D76" s="82"/>
      <c r="E76" s="82"/>
      <c r="F76" s="82"/>
      <c r="G76" s="82"/>
      <c r="H76" s="82"/>
      <c r="I76" s="79"/>
    </row>
    <row r="77" spans="2:9">
      <c r="B77" s="79"/>
      <c r="C77" s="82"/>
      <c r="D77" s="82"/>
      <c r="E77" s="82"/>
      <c r="F77" s="82"/>
      <c r="G77" s="82"/>
      <c r="H77" s="82"/>
      <c r="I77" s="79"/>
    </row>
    <row r="78" spans="2:9">
      <c r="B78" s="79"/>
      <c r="C78" s="82"/>
      <c r="D78" s="82"/>
      <c r="E78" s="82"/>
      <c r="F78" s="82"/>
      <c r="G78" s="82"/>
      <c r="H78" s="82"/>
      <c r="I78" s="79"/>
    </row>
    <row r="79" spans="2:9">
      <c r="B79" s="79"/>
      <c r="C79" s="82"/>
      <c r="D79" s="82"/>
      <c r="E79" s="82"/>
      <c r="F79" s="82"/>
      <c r="G79" s="82"/>
      <c r="H79" s="82"/>
      <c r="I79" s="79"/>
    </row>
    <row r="80" spans="2:9">
      <c r="B80" s="79"/>
      <c r="C80" s="82"/>
      <c r="D80" s="82"/>
      <c r="E80" s="82"/>
      <c r="F80" s="82"/>
      <c r="G80" s="82"/>
      <c r="H80" s="82"/>
      <c r="I80" s="79"/>
    </row>
    <row r="81" spans="2:9">
      <c r="B81" s="79"/>
      <c r="C81" s="82"/>
      <c r="D81" s="82"/>
      <c r="E81" s="82"/>
      <c r="F81" s="82"/>
      <c r="G81" s="82"/>
      <c r="H81" s="82"/>
      <c r="I81" s="79"/>
    </row>
    <row r="82" spans="2:9">
      <c r="B82" s="79"/>
      <c r="C82" s="82"/>
      <c r="D82" s="82"/>
      <c r="E82" s="82"/>
      <c r="F82" s="82"/>
      <c r="G82" s="82"/>
      <c r="H82" s="82"/>
      <c r="I82" s="79"/>
    </row>
    <row r="83" spans="2:9">
      <c r="B83" s="79"/>
      <c r="C83" s="82"/>
      <c r="D83" s="82"/>
      <c r="E83" s="82"/>
      <c r="F83" s="82"/>
      <c r="G83" s="82"/>
      <c r="H83" s="82"/>
      <c r="I83" s="79"/>
    </row>
    <row r="84" spans="2:9">
      <c r="B84" s="79"/>
      <c r="C84" s="82"/>
      <c r="D84" s="82"/>
      <c r="E84" s="82"/>
      <c r="F84" s="82"/>
      <c r="G84" s="82"/>
      <c r="H84" s="82"/>
      <c r="I84" s="79"/>
    </row>
    <row r="85" spans="2:9">
      <c r="B85" s="79"/>
      <c r="C85" s="82"/>
      <c r="D85" s="82"/>
      <c r="E85" s="82"/>
      <c r="F85" s="82"/>
      <c r="G85" s="82"/>
      <c r="H85" s="82"/>
      <c r="I85" s="79"/>
    </row>
    <row r="86" spans="2:9">
      <c r="B86" s="79"/>
      <c r="C86" s="82"/>
      <c r="D86" s="82"/>
      <c r="E86" s="82"/>
      <c r="F86" s="82"/>
      <c r="G86" s="82"/>
      <c r="H86" s="82"/>
      <c r="I86" s="79"/>
    </row>
    <row r="87" spans="2:9">
      <c r="B87" s="79"/>
      <c r="C87" s="82"/>
      <c r="D87" s="82"/>
      <c r="E87" s="82"/>
      <c r="F87" s="82"/>
      <c r="G87" s="82"/>
      <c r="H87" s="82"/>
      <c r="I87" s="79"/>
    </row>
    <row r="88" spans="2:9">
      <c r="B88" s="79"/>
      <c r="C88" s="82"/>
      <c r="D88" s="82"/>
      <c r="E88" s="82"/>
      <c r="F88" s="82"/>
      <c r="G88" s="82"/>
      <c r="H88" s="82"/>
      <c r="I88" s="79"/>
    </row>
    <row r="89" spans="2:9">
      <c r="B89" s="79"/>
      <c r="C89" s="82"/>
      <c r="D89" s="82"/>
      <c r="E89" s="82"/>
      <c r="F89" s="82"/>
      <c r="G89" s="82"/>
      <c r="H89" s="82"/>
      <c r="I89" s="79"/>
    </row>
    <row r="90" spans="2:9">
      <c r="B90" s="79"/>
      <c r="C90" s="82"/>
      <c r="D90" s="82"/>
      <c r="E90" s="82"/>
      <c r="F90" s="82"/>
      <c r="G90" s="82"/>
      <c r="H90" s="82"/>
      <c r="I90" s="79"/>
    </row>
  </sheetData>
  <mergeCells count="6">
    <mergeCell ref="C17:H17"/>
    <mergeCell ref="C26:D26"/>
    <mergeCell ref="C9:H9"/>
    <mergeCell ref="C10:H10"/>
    <mergeCell ref="D2:G2"/>
    <mergeCell ref="F4:H4"/>
  </mergeCells>
  <printOptions horizontalCentered="1"/>
  <pageMargins left="0.25" right="0.25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B1:P30"/>
  <sheetViews>
    <sheetView workbookViewId="0">
      <selection activeCell="E10" sqref="E10:H10"/>
    </sheetView>
  </sheetViews>
  <sheetFormatPr baseColWidth="10" defaultColWidth="11.5" defaultRowHeight="15"/>
  <cols>
    <col min="1" max="1" width="11.5" style="78"/>
    <col min="2" max="2" width="2.6640625" style="78" customWidth="1"/>
    <col min="3" max="5" width="13.33203125" style="78" customWidth="1"/>
    <col min="6" max="13" width="7.33203125" style="78" customWidth="1"/>
    <col min="14" max="14" width="20.6640625" style="78" customWidth="1"/>
    <col min="15" max="15" width="8" style="78" customWidth="1"/>
    <col min="16" max="16" width="2.6640625" style="78" customWidth="1"/>
    <col min="17" max="16384" width="11.5" style="78"/>
  </cols>
  <sheetData>
    <row r="1" spans="2:16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6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16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2:16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2:16" ht="6" customHeigh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2:16" s="95" customFormat="1" ht="26">
      <c r="B6" s="96"/>
      <c r="C6" s="347" t="s">
        <v>265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96"/>
    </row>
    <row r="7" spans="2:16" s="83" customFormat="1" ht="6" customHeight="1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2:16" s="83" customFormat="1" ht="16">
      <c r="B8" s="87"/>
      <c r="C8" s="348" t="s">
        <v>210</v>
      </c>
      <c r="D8" s="348"/>
      <c r="E8" s="340" t="str">
        <f>CartaComp_Cod&amp;"-"&amp;CartaComp_CodNum</f>
        <v>CC001.EX-CIS-119</v>
      </c>
      <c r="F8" s="340"/>
      <c r="G8" s="340"/>
      <c r="H8" s="340"/>
      <c r="I8" s="88" t="s">
        <v>214</v>
      </c>
      <c r="J8" s="87"/>
      <c r="K8" s="87"/>
      <c r="L8" s="89"/>
      <c r="M8" s="89"/>
      <c r="N8" s="340" t="str">
        <f>CC!G23</f>
        <v>EXTENSIONES</v>
      </c>
      <c r="O8" s="340"/>
      <c r="P8" s="87"/>
    </row>
    <row r="9" spans="2:16" s="83" customFormat="1" ht="6" customHeight="1">
      <c r="B9" s="87"/>
      <c r="C9" s="90"/>
      <c r="D9" s="87"/>
      <c r="E9" s="91"/>
      <c r="F9" s="91"/>
      <c r="G9" s="91"/>
      <c r="H9" s="91"/>
      <c r="I9" s="92"/>
      <c r="J9" s="90"/>
      <c r="K9" s="90"/>
      <c r="L9" s="90"/>
      <c r="M9" s="90"/>
      <c r="N9" s="87"/>
      <c r="O9" s="92"/>
      <c r="P9" s="87"/>
    </row>
    <row r="10" spans="2:16" s="83" customFormat="1" ht="16">
      <c r="B10" s="87"/>
      <c r="C10" s="348" t="s">
        <v>218</v>
      </c>
      <c r="D10" s="348"/>
      <c r="E10" s="340">
        <f>FE!E13</f>
        <v>0</v>
      </c>
      <c r="F10" s="340"/>
      <c r="G10" s="340"/>
      <c r="H10" s="340"/>
      <c r="I10" s="88" t="str">
        <f>InsTipoDoc&amp;":"</f>
        <v>CÉDULA DE CIUDADANÍA:</v>
      </c>
      <c r="J10" s="87"/>
      <c r="K10" s="87"/>
      <c r="L10" s="89"/>
      <c r="M10" s="89"/>
      <c r="N10" s="349" t="str">
        <f>+FE!E11</f>
        <v>0105630743</v>
      </c>
      <c r="O10" s="349"/>
      <c r="P10" s="87"/>
    </row>
    <row r="11" spans="2:16" ht="6.75" customHeight="1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 ht="16">
      <c r="B12" s="75"/>
      <c r="C12" s="342" t="s">
        <v>213</v>
      </c>
      <c r="D12" s="342"/>
      <c r="E12" s="342"/>
      <c r="F12" s="343" t="s">
        <v>350</v>
      </c>
      <c r="G12" s="344"/>
      <c r="H12" s="344"/>
      <c r="I12" s="344"/>
      <c r="J12" s="344"/>
      <c r="K12" s="344"/>
      <c r="L12" s="344"/>
      <c r="M12" s="345"/>
      <c r="N12" s="186"/>
      <c r="O12" s="186"/>
      <c r="P12" s="75"/>
    </row>
    <row r="13" spans="2:16" ht="16">
      <c r="B13" s="75"/>
      <c r="C13" s="342"/>
      <c r="D13" s="342"/>
      <c r="E13" s="342"/>
      <c r="F13" s="93">
        <v>1</v>
      </c>
      <c r="G13" s="93">
        <v>2</v>
      </c>
      <c r="H13" s="93">
        <v>3</v>
      </c>
      <c r="I13" s="93">
        <v>4</v>
      </c>
      <c r="J13" s="93">
        <v>5</v>
      </c>
      <c r="K13" s="93">
        <v>6</v>
      </c>
      <c r="L13" s="93">
        <v>7</v>
      </c>
      <c r="M13" s="93">
        <v>8</v>
      </c>
      <c r="N13" s="93" t="s">
        <v>297</v>
      </c>
      <c r="O13" s="93"/>
      <c r="P13" s="75"/>
    </row>
    <row r="14" spans="2:16">
      <c r="B14" s="75"/>
      <c r="C14" s="341" t="str">
        <f>CC!C34&amp;" "&amp;CC!D34</f>
        <v>1.  Actividad 1</v>
      </c>
      <c r="D14" s="341"/>
      <c r="E14" s="341"/>
      <c r="F14" s="94" t="s">
        <v>300</v>
      </c>
      <c r="G14" s="94"/>
      <c r="H14" s="94"/>
      <c r="I14" s="94"/>
      <c r="J14" s="94"/>
      <c r="K14" s="190"/>
      <c r="L14" s="94"/>
      <c r="M14" s="94"/>
      <c r="N14" s="94"/>
      <c r="O14" s="183" t="s">
        <v>296</v>
      </c>
      <c r="P14" s="75"/>
    </row>
    <row r="15" spans="2:16">
      <c r="B15" s="75"/>
      <c r="C15" s="341" t="str">
        <f>CC!C35&amp;" "&amp;CC!D35</f>
        <v>2.  Actividad 2</v>
      </c>
      <c r="D15" s="341"/>
      <c r="E15" s="341"/>
      <c r="F15" s="94"/>
      <c r="G15" s="94" t="s">
        <v>300</v>
      </c>
      <c r="H15" s="94"/>
      <c r="I15" s="94"/>
      <c r="J15" s="94"/>
      <c r="K15" s="190"/>
      <c r="L15" s="94"/>
      <c r="M15" s="94"/>
      <c r="N15" s="190"/>
      <c r="O15" s="183" t="s">
        <v>296</v>
      </c>
      <c r="P15" s="75"/>
    </row>
    <row r="16" spans="2:16">
      <c r="B16" s="75"/>
      <c r="C16" s="341" t="str">
        <f>CC!C36&amp;" "&amp;CC!D36</f>
        <v xml:space="preserve">3. Actividad 3 </v>
      </c>
      <c r="D16" s="341"/>
      <c r="E16" s="341"/>
      <c r="F16" s="94"/>
      <c r="G16" s="94"/>
      <c r="H16" s="94" t="s">
        <v>300</v>
      </c>
      <c r="I16" s="94" t="s">
        <v>300</v>
      </c>
      <c r="J16" s="94" t="s">
        <v>300</v>
      </c>
      <c r="K16" s="190"/>
      <c r="L16" s="94"/>
      <c r="M16" s="94"/>
      <c r="N16" s="190"/>
      <c r="O16" s="183" t="s">
        <v>296</v>
      </c>
      <c r="P16" s="75"/>
    </row>
    <row r="17" spans="2:16">
      <c r="B17" s="75"/>
      <c r="C17" s="341" t="str">
        <f>CC!C37&amp;" "&amp;CC!D37</f>
        <v>4. Actividad 4</v>
      </c>
      <c r="D17" s="341"/>
      <c r="E17" s="341"/>
      <c r="F17" s="94"/>
      <c r="G17" s="94"/>
      <c r="H17" s="94"/>
      <c r="I17" s="94"/>
      <c r="J17" s="94"/>
      <c r="K17" s="190" t="s">
        <v>300</v>
      </c>
      <c r="L17" s="94"/>
      <c r="M17" s="94"/>
      <c r="N17" s="190"/>
      <c r="O17" s="183" t="s">
        <v>296</v>
      </c>
      <c r="P17" s="75"/>
    </row>
    <row r="18" spans="2:16">
      <c r="B18" s="75"/>
      <c r="C18" s="341" t="str">
        <f>CC!C38&amp;" "&amp;CC!D38</f>
        <v>5. Actividad 5</v>
      </c>
      <c r="D18" s="341"/>
      <c r="E18" s="341"/>
      <c r="F18" s="94"/>
      <c r="G18" s="94"/>
      <c r="H18" s="94"/>
      <c r="I18" s="94"/>
      <c r="J18" s="94"/>
      <c r="K18" s="190"/>
      <c r="L18" s="94"/>
      <c r="M18" s="94"/>
      <c r="N18" s="190"/>
      <c r="O18" s="183" t="s">
        <v>296</v>
      </c>
      <c r="P18" s="75"/>
    </row>
    <row r="19" spans="2:16">
      <c r="B19" s="75"/>
      <c r="C19" s="341" t="str">
        <f>CC!C39&amp;" "&amp;CC!D39</f>
        <v>6. Actividad 6</v>
      </c>
      <c r="D19" s="341"/>
      <c r="E19" s="341"/>
      <c r="F19" s="94"/>
      <c r="G19" s="94"/>
      <c r="H19" s="94"/>
      <c r="I19" s="94"/>
      <c r="J19" s="94"/>
      <c r="K19" s="190"/>
      <c r="L19" s="94"/>
      <c r="M19" s="94"/>
      <c r="N19" s="190"/>
      <c r="O19" s="183" t="s">
        <v>296</v>
      </c>
      <c r="P19" s="75"/>
    </row>
    <row r="20" spans="2:16">
      <c r="B20" s="75"/>
      <c r="C20" s="159"/>
      <c r="D20" s="159"/>
      <c r="E20" s="159"/>
      <c r="F20" s="92"/>
      <c r="G20" s="92"/>
      <c r="H20" s="92"/>
      <c r="I20" s="92"/>
      <c r="J20" s="92"/>
      <c r="K20" s="92"/>
      <c r="L20" s="92"/>
      <c r="M20" s="184" t="s">
        <v>297</v>
      </c>
      <c r="N20" s="184">
        <f>SUM(N14:N19)</f>
        <v>0</v>
      </c>
      <c r="O20" s="185" t="s">
        <v>296</v>
      </c>
      <c r="P20" s="75"/>
    </row>
    <row r="21" spans="2:16">
      <c r="B21" s="75"/>
      <c r="C21" s="159"/>
      <c r="D21" s="159"/>
      <c r="E21" s="159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75"/>
    </row>
    <row r="22" spans="2:16">
      <c r="B22" s="75"/>
      <c r="C22" s="159"/>
      <c r="D22" s="159"/>
      <c r="E22" s="159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75"/>
    </row>
    <row r="23" spans="2:16">
      <c r="B23" s="75"/>
      <c r="C23" s="159"/>
      <c r="D23" s="159"/>
      <c r="E23" s="159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75"/>
    </row>
    <row r="24" spans="2:16">
      <c r="B24" s="75"/>
      <c r="C24" s="159"/>
      <c r="D24" s="159"/>
      <c r="E24" s="159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75"/>
    </row>
    <row r="25" spans="2:16">
      <c r="B25" s="75"/>
      <c r="C25" s="236"/>
      <c r="D25" s="236"/>
      <c r="E25" s="236"/>
      <c r="F25" s="92"/>
      <c r="G25" s="92"/>
      <c r="H25" s="92"/>
      <c r="I25" s="92"/>
      <c r="J25" s="92"/>
      <c r="K25" s="346" t="str">
        <f>CONCATENATE("Cuenca, ",CONCATENATE(TEXT(DatosEstudiante!C16, "d"), " de ", TEXT(DatosEstudiante!C16, "mmmm")), " de ", TEXT(DatosEstudiante!C16, "yyyy"))</f>
        <v>Cuenca, 0 de January de 1900</v>
      </c>
      <c r="L25" s="346"/>
      <c r="M25" s="346"/>
      <c r="N25" s="346"/>
      <c r="O25" s="92"/>
      <c r="P25" s="75"/>
    </row>
    <row r="26" spans="2:16">
      <c r="B26" s="75"/>
      <c r="C26" s="76">
        <f>+Acta_Estudiante</f>
        <v>0</v>
      </c>
      <c r="D26" s="135"/>
      <c r="E26" s="135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75"/>
    </row>
    <row r="27" spans="2:16" ht="14.25" customHeight="1">
      <c r="B27" s="75"/>
      <c r="C27" s="76" t="str">
        <f>InsTipoDoc&amp;" :"&amp;Ins_Cedula&amp;""</f>
        <v>CÉDULA DE CIUDADANÍA :0105630743</v>
      </c>
      <c r="D27" s="135"/>
      <c r="E27" s="135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75"/>
    </row>
    <row r="28" spans="2:16">
      <c r="B28" s="75"/>
      <c r="C28" s="159"/>
      <c r="D28" s="159"/>
      <c r="E28" s="159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75"/>
    </row>
    <row r="29" spans="2:16" ht="11.25" customHeight="1">
      <c r="B29" s="75"/>
      <c r="C29" s="338"/>
      <c r="D29" s="338"/>
      <c r="E29" s="338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2:16">
      <c r="C30" s="339"/>
      <c r="D30" s="339"/>
      <c r="E30" s="339"/>
    </row>
  </sheetData>
  <mergeCells count="19">
    <mergeCell ref="C6:O6"/>
    <mergeCell ref="C8:D8"/>
    <mergeCell ref="C10:D10"/>
    <mergeCell ref="N10:O10"/>
    <mergeCell ref="C19:E19"/>
    <mergeCell ref="C29:E29"/>
    <mergeCell ref="C30:E30"/>
    <mergeCell ref="E8:H8"/>
    <mergeCell ref="E10:H10"/>
    <mergeCell ref="N8:O8"/>
    <mergeCell ref="C14:E14"/>
    <mergeCell ref="C15:E15"/>
    <mergeCell ref="C16:E16"/>
    <mergeCell ref="C17:E17"/>
    <mergeCell ref="C18:E18"/>
    <mergeCell ref="C12:E13"/>
    <mergeCell ref="C25:E25"/>
    <mergeCell ref="F12:M12"/>
    <mergeCell ref="K25:N25"/>
  </mergeCells>
  <printOptions horizontalCentered="1"/>
  <pageMargins left="0.25" right="0.25" top="0.75" bottom="0.75" header="0.3" footer="0.3"/>
  <pageSetup paperSize="9" fitToHeight="0" orientation="landscape" horizontalDpi="4294967295" verticalDpi="4294967295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B1:I97"/>
  <sheetViews>
    <sheetView showGridLines="0" zoomScaleNormal="100" workbookViewId="0">
      <selection activeCell="F7" sqref="F7"/>
    </sheetView>
  </sheetViews>
  <sheetFormatPr baseColWidth="10" defaultColWidth="11.5" defaultRowHeight="16"/>
  <cols>
    <col min="1" max="1" width="11.5" style="83"/>
    <col min="2" max="9" width="12.5" style="83" customWidth="1"/>
    <col min="10" max="16384" width="11.5" style="83"/>
  </cols>
  <sheetData>
    <row r="1" spans="2:9">
      <c r="B1" s="45"/>
      <c r="C1" s="45"/>
      <c r="D1" s="45"/>
      <c r="E1" s="45"/>
      <c r="F1" s="45"/>
      <c r="G1" s="45"/>
      <c r="H1" s="45"/>
      <c r="I1" s="45"/>
    </row>
    <row r="2" spans="2:9" ht="32.25" customHeight="1">
      <c r="B2" s="45"/>
      <c r="C2" s="45"/>
      <c r="D2" s="87"/>
      <c r="E2" s="188"/>
      <c r="F2" s="188"/>
      <c r="G2" s="188"/>
      <c r="H2" s="188"/>
      <c r="I2" s="45"/>
    </row>
    <row r="3" spans="2:9">
      <c r="B3" s="45"/>
      <c r="C3" s="44"/>
      <c r="D3" s="218" t="s">
        <v>347</v>
      </c>
      <c r="E3" s="219"/>
      <c r="F3" s="218"/>
      <c r="G3" s="219"/>
      <c r="H3" s="218"/>
      <c r="I3" s="45"/>
    </row>
    <row r="4" spans="2:9">
      <c r="B4" s="45"/>
      <c r="C4" s="44"/>
      <c r="D4" s="44"/>
      <c r="E4" s="44"/>
      <c r="F4" s="45"/>
      <c r="G4" s="44"/>
      <c r="H4" s="209" t="str">
        <f>CONCATENATE("Cuenca, ",CONCATENATE(TEXT(DatosEstudiante!C16, "d"), " de ", TEXT(DatosEstudiante!C16, "mmmm")), " de ", TEXT(DatosEstudiante!C16, "yyyy"))</f>
        <v>Cuenca, 0 de January de 1900</v>
      </c>
      <c r="I4" s="45"/>
    </row>
    <row r="5" spans="2:9">
      <c r="B5" s="45"/>
      <c r="C5" s="44"/>
      <c r="D5" s="44"/>
      <c r="E5" s="44"/>
      <c r="F5" s="44"/>
      <c r="G5" s="44"/>
      <c r="H5" s="44"/>
      <c r="I5" s="45"/>
    </row>
    <row r="6" spans="2:9">
      <c r="B6" s="45"/>
      <c r="C6" s="44"/>
      <c r="D6" s="44"/>
      <c r="E6" s="44"/>
      <c r="F6" s="44"/>
      <c r="G6" s="44"/>
      <c r="H6" s="44"/>
      <c r="I6" s="45"/>
    </row>
    <row r="7" spans="2:9">
      <c r="B7" s="45"/>
      <c r="C7" s="46" t="s">
        <v>128</v>
      </c>
      <c r="D7" s="44"/>
      <c r="E7" s="44"/>
      <c r="F7" s="44"/>
      <c r="G7" s="44"/>
      <c r="H7" s="44"/>
      <c r="I7" s="45"/>
    </row>
    <row r="8" spans="2:9">
      <c r="B8" s="45"/>
      <c r="C8" s="47">
        <f>Acta_TutorAcademico</f>
        <v>0</v>
      </c>
      <c r="D8" s="48"/>
      <c r="E8" s="48"/>
      <c r="F8" s="44"/>
      <c r="G8" s="44"/>
      <c r="H8" s="44"/>
      <c r="I8" s="45"/>
    </row>
    <row r="9" spans="2:9">
      <c r="B9" s="45"/>
      <c r="C9" s="352" t="str">
        <f>"Docente de la Carrera de " &amp; PROPER(Acta_Carrera)</f>
        <v>Docente de la Carrera de Ingeniería De Sistemas</v>
      </c>
      <c r="D9" s="352"/>
      <c r="E9" s="352"/>
      <c r="F9" s="352"/>
      <c r="G9" s="352"/>
      <c r="H9" s="44"/>
      <c r="I9" s="45"/>
    </row>
    <row r="10" spans="2:9">
      <c r="B10" s="45"/>
      <c r="C10" s="44" t="s">
        <v>60</v>
      </c>
      <c r="D10" s="44"/>
      <c r="E10" s="44"/>
      <c r="F10" s="44"/>
      <c r="G10" s="44"/>
      <c r="H10" s="44"/>
      <c r="I10" s="45"/>
    </row>
    <row r="11" spans="2:9">
      <c r="B11" s="45"/>
      <c r="C11" s="44"/>
      <c r="D11" s="44"/>
      <c r="E11" s="44"/>
      <c r="F11" s="44"/>
      <c r="G11" s="44"/>
      <c r="H11" s="44"/>
      <c r="I11" s="45"/>
    </row>
    <row r="12" spans="2:9">
      <c r="B12" s="45"/>
      <c r="C12" s="44"/>
      <c r="D12" s="44"/>
      <c r="E12" s="44"/>
      <c r="F12" s="44"/>
      <c r="G12" s="44"/>
      <c r="H12" s="44"/>
      <c r="I12" s="45"/>
    </row>
    <row r="13" spans="2:9">
      <c r="B13" s="45"/>
      <c r="C13" s="44" t="s">
        <v>59</v>
      </c>
      <c r="D13" s="44"/>
      <c r="E13" s="44"/>
      <c r="F13" s="44"/>
      <c r="G13" s="44"/>
      <c r="H13" s="44"/>
      <c r="I13" s="45"/>
    </row>
    <row r="14" spans="2:9">
      <c r="B14" s="45"/>
      <c r="C14" s="44"/>
      <c r="D14" s="44"/>
      <c r="E14" s="44"/>
      <c r="F14" s="44"/>
      <c r="G14" s="44"/>
      <c r="H14" s="44"/>
      <c r="I14" s="45"/>
    </row>
    <row r="15" spans="2:9" ht="82.5" customHeight="1">
      <c r="B15" s="45"/>
      <c r="C15" s="351" t="str">
        <f>"Por medio de la presente comunico a usted, que ha sido designado por parte de la Dirección de Carrera como TUTOR de las actividades de " &amp; Acta_Tipo_Actividad &amp; " del estudiante " &amp; Acta_Estudiante &amp; "  con "&amp;InsTipoDoc&amp;" Nº " &amp; Ins_Cedula &amp; "."</f>
        <v>Por medio de la presente comunico a usted, que ha sido designado por parte de la Dirección de Carrera como TUTOR de las actividades de EXTENSIONES del estudiante 0  con CÉDULA DE CIUDADANÍA Nº 0105630743.</v>
      </c>
      <c r="D15" s="351"/>
      <c r="E15" s="351"/>
      <c r="F15" s="351"/>
      <c r="G15" s="351"/>
      <c r="H15" s="351"/>
      <c r="I15" s="45"/>
    </row>
    <row r="16" spans="2:9">
      <c r="B16" s="45"/>
      <c r="C16" s="44"/>
      <c r="D16" s="44"/>
      <c r="E16" s="44"/>
      <c r="F16" s="44"/>
      <c r="G16" s="44"/>
      <c r="H16" s="44"/>
      <c r="I16" s="45"/>
    </row>
    <row r="17" spans="2:9" ht="47.25" customHeight="1">
      <c r="B17" s="45"/>
      <c r="C17" s="351" t="s">
        <v>153</v>
      </c>
      <c r="D17" s="351"/>
      <c r="E17" s="351"/>
      <c r="F17" s="351"/>
      <c r="G17" s="351"/>
      <c r="H17" s="351"/>
      <c r="I17" s="45"/>
    </row>
    <row r="18" spans="2:9">
      <c r="B18" s="45"/>
      <c r="C18" s="49"/>
      <c r="D18" s="49"/>
      <c r="E18" s="49"/>
      <c r="F18" s="49"/>
      <c r="G18" s="49"/>
      <c r="H18" s="49"/>
      <c r="I18" s="45"/>
    </row>
    <row r="19" spans="2:9">
      <c r="B19" s="45"/>
      <c r="C19" s="350" t="str">
        <f>"Nombre de Institución: " &amp; PROPER(acta_nombre_empresa) &amp; "."</f>
        <v>Nombre de Institución: 0.</v>
      </c>
      <c r="D19" s="350"/>
      <c r="E19" s="350"/>
      <c r="F19" s="350"/>
      <c r="G19" s="350"/>
      <c r="H19" s="350"/>
      <c r="I19" s="45"/>
    </row>
    <row r="20" spans="2:9">
      <c r="B20" s="45"/>
      <c r="C20" s="350" t="str">
        <f>"Departamento o área: " &amp; PROPER(acta_area_actividad) &amp; "."</f>
        <v>Departamento o área: .</v>
      </c>
      <c r="D20" s="350"/>
      <c r="E20" s="350"/>
      <c r="F20" s="350"/>
      <c r="G20" s="350"/>
      <c r="H20" s="350"/>
      <c r="I20" s="45"/>
    </row>
    <row r="21" spans="2:9">
      <c r="B21" s="45"/>
      <c r="C21" s="350" t="str">
        <f>"Responsable en la institución: " &amp; PROPER(acta_responsable_area) &amp; "."</f>
        <v>Responsable en la institución: .</v>
      </c>
      <c r="D21" s="350"/>
      <c r="E21" s="350"/>
      <c r="F21" s="350"/>
      <c r="G21" s="350"/>
      <c r="H21" s="350"/>
      <c r="I21" s="45"/>
    </row>
    <row r="22" spans="2:9">
      <c r="B22" s="45"/>
      <c r="C22" s="354" t="str">
        <f>"Carta Compromiso: "&amp;CartaComp_Cod&amp;"-"&amp;CartaComp_CodNum</f>
        <v>Carta Compromiso: CC001.EX-CIS-119</v>
      </c>
      <c r="D22" s="354"/>
      <c r="E22" s="354"/>
      <c r="F22" s="354"/>
      <c r="G22" s="354"/>
      <c r="H22" s="354"/>
      <c r="I22" s="45"/>
    </row>
    <row r="23" spans="2:9">
      <c r="B23" s="45"/>
      <c r="C23" s="350" t="str">
        <f>"Fecha de Inicio: " &amp; acta_fechIni_Dia&amp;"-"&amp;acta_fechIni_Mes&amp;"-"&amp;acta_fechIni_Ano</f>
        <v>Fecha de Inicio: 00-Jan-1900</v>
      </c>
      <c r="D23" s="350"/>
      <c r="E23" s="350"/>
      <c r="F23" s="350"/>
      <c r="G23" s="350"/>
      <c r="H23" s="350"/>
      <c r="I23" s="45"/>
    </row>
    <row r="24" spans="2:9">
      <c r="B24" s="45"/>
      <c r="C24" s="350" t="str">
        <f>"Fecha de Fin: " &amp; acta_fechFin_Dia&amp;"-"&amp;acta_fechFin_Mes&amp;"-"&amp;acta_fechFin_Ano</f>
        <v>Fecha de Fin: 00-Jan-1900</v>
      </c>
      <c r="D24" s="350"/>
      <c r="E24" s="350"/>
      <c r="F24" s="350"/>
      <c r="G24" s="350"/>
      <c r="H24" s="350"/>
      <c r="I24" s="45"/>
    </row>
    <row r="25" spans="2:9">
      <c r="B25" s="45"/>
      <c r="C25" s="50"/>
      <c r="D25" s="50"/>
      <c r="E25" s="50"/>
      <c r="F25" s="50"/>
      <c r="G25" s="50"/>
      <c r="H25" s="50"/>
      <c r="I25" s="45"/>
    </row>
    <row r="26" spans="2:9" ht="69" customHeight="1">
      <c r="B26" s="45"/>
      <c r="C26" s="351" t="s">
        <v>154</v>
      </c>
      <c r="D26" s="351"/>
      <c r="E26" s="351"/>
      <c r="F26" s="351"/>
      <c r="G26" s="351"/>
      <c r="H26" s="351"/>
      <c r="I26" s="45"/>
    </row>
    <row r="27" spans="2:9">
      <c r="B27" s="45"/>
      <c r="C27" s="44"/>
      <c r="D27" s="44"/>
      <c r="E27" s="44"/>
      <c r="F27" s="44"/>
      <c r="G27" s="44"/>
      <c r="H27" s="44"/>
      <c r="I27" s="45"/>
    </row>
    <row r="28" spans="2:9">
      <c r="B28" s="45"/>
      <c r="C28" s="44" t="s">
        <v>66</v>
      </c>
      <c r="D28" s="44"/>
      <c r="E28" s="44"/>
      <c r="F28" s="44"/>
      <c r="G28" s="44"/>
      <c r="H28" s="44"/>
      <c r="I28" s="45"/>
    </row>
    <row r="29" spans="2:9">
      <c r="B29" s="45"/>
      <c r="C29" s="44"/>
      <c r="D29" s="44"/>
      <c r="E29" s="44"/>
      <c r="F29" s="44"/>
      <c r="G29" s="44"/>
      <c r="H29" s="44"/>
      <c r="I29" s="45"/>
    </row>
    <row r="30" spans="2:9" ht="36.75" customHeight="1">
      <c r="B30" s="45"/>
      <c r="C30" s="44"/>
      <c r="D30" s="44"/>
      <c r="E30" s="44"/>
      <c r="F30" s="44"/>
      <c r="G30" s="44"/>
      <c r="H30" s="44"/>
      <c r="I30" s="45"/>
    </row>
    <row r="31" spans="2:9">
      <c r="B31" s="45"/>
      <c r="C31" s="51"/>
      <c r="D31" s="51"/>
      <c r="E31" s="51"/>
      <c r="F31" s="44"/>
      <c r="G31" s="44"/>
      <c r="H31" s="44"/>
      <c r="I31" s="45"/>
    </row>
    <row r="32" spans="2:9">
      <c r="B32" s="45"/>
      <c r="C32" s="52" t="str">
        <f>Parametros!N2</f>
        <v>Ing. Cristian Timbi</v>
      </c>
      <c r="D32" s="44"/>
      <c r="E32" s="44"/>
      <c r="F32" s="44"/>
      <c r="G32" s="44"/>
      <c r="H32" s="44"/>
      <c r="I32" s="45"/>
    </row>
    <row r="33" spans="2:9" ht="31.5" customHeight="1">
      <c r="B33" s="45"/>
      <c r="C33" s="352" t="str">
        <f>Parametros!R3&amp; PROPER(Acta_Carrera)</f>
        <v>Responsable de Prácticas Pre profesionales, Pasantías y Extensiones de la Carrera de Ingeniería De Sistemas</v>
      </c>
      <c r="D33" s="352"/>
      <c r="E33" s="352"/>
      <c r="F33" s="352"/>
      <c r="G33" s="352"/>
      <c r="H33" s="352"/>
      <c r="I33" s="45"/>
    </row>
    <row r="34" spans="2:9">
      <c r="B34" s="45"/>
      <c r="C34" s="353" t="str">
        <f>Parametros!S2</f>
        <v>Universidad Politécnica Salesiana, Sede Cuenca</v>
      </c>
      <c r="D34" s="353"/>
      <c r="E34" s="353"/>
      <c r="F34" s="353"/>
      <c r="G34" s="353"/>
      <c r="H34" s="44"/>
      <c r="I34" s="45"/>
    </row>
    <row r="35" spans="2:9">
      <c r="B35" s="45"/>
      <c r="C35" s="44"/>
      <c r="D35" s="44"/>
      <c r="E35" s="44"/>
      <c r="F35" s="44"/>
      <c r="G35" s="44"/>
      <c r="H35" s="44"/>
      <c r="I35" s="45"/>
    </row>
    <row r="36" spans="2:9">
      <c r="B36" s="45"/>
      <c r="C36" s="44"/>
      <c r="D36" s="44"/>
      <c r="E36" s="44"/>
      <c r="F36" s="44"/>
      <c r="G36" s="44"/>
      <c r="H36" s="44"/>
      <c r="I36" s="45"/>
    </row>
    <row r="37" spans="2:9">
      <c r="C37" s="84"/>
      <c r="D37" s="84"/>
      <c r="E37" s="84"/>
      <c r="F37" s="84"/>
      <c r="G37" s="84"/>
      <c r="H37" s="84"/>
    </row>
    <row r="38" spans="2:9">
      <c r="C38" s="84"/>
      <c r="D38" s="84"/>
      <c r="E38" s="84"/>
      <c r="F38" s="84"/>
      <c r="G38" s="84"/>
      <c r="H38" s="84"/>
    </row>
    <row r="39" spans="2:9">
      <c r="C39" s="84"/>
      <c r="D39" s="84"/>
      <c r="E39" s="84"/>
      <c r="F39" s="84"/>
      <c r="G39" s="84"/>
      <c r="H39" s="84"/>
    </row>
    <row r="40" spans="2:9">
      <c r="C40" s="84"/>
      <c r="D40" s="84"/>
      <c r="E40" s="84"/>
      <c r="F40" s="84"/>
      <c r="G40" s="84"/>
      <c r="H40" s="84"/>
    </row>
    <row r="41" spans="2:9">
      <c r="C41" s="84"/>
      <c r="D41" s="84"/>
      <c r="E41" s="84"/>
      <c r="F41" s="84"/>
      <c r="G41" s="84"/>
      <c r="H41" s="84"/>
    </row>
    <row r="42" spans="2:9">
      <c r="C42" s="84"/>
      <c r="D42" s="84"/>
      <c r="E42" s="84"/>
      <c r="F42" s="84"/>
      <c r="G42" s="84"/>
      <c r="H42" s="84"/>
    </row>
    <row r="43" spans="2:9">
      <c r="C43" s="84"/>
      <c r="D43" s="84"/>
      <c r="E43" s="84"/>
      <c r="F43" s="84"/>
      <c r="G43" s="84"/>
      <c r="H43" s="84"/>
    </row>
    <row r="44" spans="2:9">
      <c r="C44" s="84"/>
      <c r="D44" s="84"/>
      <c r="E44" s="84"/>
      <c r="F44" s="84"/>
      <c r="G44" s="84"/>
      <c r="H44" s="84"/>
    </row>
    <row r="45" spans="2:9">
      <c r="C45" s="84"/>
      <c r="D45" s="84"/>
      <c r="E45" s="84"/>
      <c r="F45" s="84"/>
      <c r="G45" s="84"/>
      <c r="H45" s="84"/>
    </row>
    <row r="46" spans="2:9">
      <c r="C46" s="84"/>
      <c r="D46" s="84"/>
      <c r="E46" s="84"/>
      <c r="F46" s="84"/>
      <c r="G46" s="84"/>
      <c r="H46" s="84"/>
    </row>
    <row r="47" spans="2:9">
      <c r="C47" s="84"/>
      <c r="D47" s="84"/>
      <c r="E47" s="84"/>
      <c r="F47" s="84"/>
      <c r="G47" s="84"/>
      <c r="H47" s="84"/>
    </row>
    <row r="48" spans="2:9">
      <c r="C48" s="84"/>
      <c r="D48" s="84"/>
      <c r="E48" s="84"/>
      <c r="F48" s="84"/>
      <c r="G48" s="84"/>
      <c r="H48" s="84"/>
    </row>
    <row r="49" spans="3:8">
      <c r="C49" s="84"/>
      <c r="D49" s="84"/>
      <c r="E49" s="84"/>
      <c r="F49" s="84"/>
      <c r="G49" s="84"/>
      <c r="H49" s="84"/>
    </row>
    <row r="50" spans="3:8">
      <c r="C50" s="84"/>
      <c r="D50" s="84"/>
      <c r="E50" s="84"/>
      <c r="F50" s="84"/>
      <c r="G50" s="84"/>
      <c r="H50" s="84"/>
    </row>
    <row r="51" spans="3:8">
      <c r="C51" s="85"/>
      <c r="D51" s="85"/>
      <c r="E51" s="85"/>
      <c r="F51" s="85"/>
      <c r="G51" s="85"/>
      <c r="H51" s="85"/>
    </row>
    <row r="52" spans="3:8">
      <c r="C52" s="85"/>
      <c r="D52" s="85"/>
      <c r="E52" s="85"/>
      <c r="F52" s="85"/>
      <c r="G52" s="85"/>
      <c r="H52" s="85"/>
    </row>
    <row r="53" spans="3:8">
      <c r="C53" s="85"/>
      <c r="D53" s="85"/>
      <c r="E53" s="85"/>
      <c r="F53" s="85"/>
      <c r="G53" s="85"/>
      <c r="H53" s="85"/>
    </row>
    <row r="54" spans="3:8">
      <c r="C54" s="85"/>
      <c r="D54" s="85"/>
      <c r="E54" s="85"/>
      <c r="F54" s="85"/>
      <c r="G54" s="85"/>
      <c r="H54" s="85"/>
    </row>
    <row r="55" spans="3:8">
      <c r="C55" s="85"/>
      <c r="D55" s="85"/>
      <c r="E55" s="85"/>
      <c r="F55" s="85"/>
      <c r="G55" s="85"/>
      <c r="H55" s="85"/>
    </row>
    <row r="56" spans="3:8">
      <c r="C56" s="85"/>
      <c r="D56" s="85"/>
      <c r="E56" s="85"/>
      <c r="F56" s="85"/>
      <c r="G56" s="85"/>
      <c r="H56" s="85"/>
    </row>
    <row r="57" spans="3:8">
      <c r="C57" s="85"/>
      <c r="D57" s="85"/>
      <c r="E57" s="85"/>
      <c r="F57" s="85"/>
      <c r="G57" s="85"/>
      <c r="H57" s="85"/>
    </row>
    <row r="58" spans="3:8">
      <c r="C58" s="85"/>
      <c r="D58" s="85"/>
      <c r="E58" s="85"/>
      <c r="F58" s="85"/>
      <c r="G58" s="85"/>
      <c r="H58" s="85"/>
    </row>
    <row r="59" spans="3:8">
      <c r="C59" s="85"/>
      <c r="D59" s="85"/>
      <c r="E59" s="85"/>
      <c r="F59" s="85"/>
      <c r="G59" s="85"/>
      <c r="H59" s="85"/>
    </row>
    <row r="60" spans="3:8">
      <c r="C60" s="85"/>
      <c r="D60" s="85"/>
      <c r="E60" s="85"/>
      <c r="F60" s="85"/>
      <c r="G60" s="85"/>
      <c r="H60" s="85"/>
    </row>
    <row r="61" spans="3:8">
      <c r="C61" s="85"/>
      <c r="D61" s="85"/>
      <c r="E61" s="85"/>
      <c r="F61" s="85"/>
      <c r="G61" s="85"/>
      <c r="H61" s="85"/>
    </row>
    <row r="62" spans="3:8">
      <c r="C62" s="85"/>
      <c r="D62" s="85"/>
      <c r="E62" s="85"/>
      <c r="F62" s="85"/>
      <c r="G62" s="85"/>
      <c r="H62" s="85"/>
    </row>
    <row r="63" spans="3:8">
      <c r="C63" s="85"/>
      <c r="D63" s="85"/>
      <c r="E63" s="85"/>
      <c r="F63" s="85"/>
      <c r="G63" s="85"/>
      <c r="H63" s="85"/>
    </row>
    <row r="64" spans="3:8">
      <c r="C64" s="85"/>
      <c r="D64" s="85"/>
      <c r="E64" s="85"/>
      <c r="F64" s="85"/>
      <c r="G64" s="85"/>
      <c r="H64" s="85"/>
    </row>
    <row r="65" spans="3:8">
      <c r="C65" s="85"/>
      <c r="D65" s="85"/>
      <c r="E65" s="85"/>
      <c r="F65" s="85"/>
      <c r="G65" s="85"/>
      <c r="H65" s="85"/>
    </row>
    <row r="66" spans="3:8">
      <c r="C66" s="85"/>
      <c r="D66" s="85"/>
      <c r="E66" s="85"/>
      <c r="F66" s="85"/>
      <c r="G66" s="85"/>
      <c r="H66" s="85"/>
    </row>
    <row r="67" spans="3:8">
      <c r="C67" s="85"/>
      <c r="D67" s="85"/>
      <c r="E67" s="85"/>
      <c r="F67" s="85"/>
      <c r="G67" s="85"/>
      <c r="H67" s="85"/>
    </row>
    <row r="68" spans="3:8">
      <c r="C68" s="85"/>
      <c r="D68" s="85"/>
      <c r="E68" s="85"/>
      <c r="F68" s="85"/>
      <c r="G68" s="85"/>
      <c r="H68" s="85"/>
    </row>
    <row r="69" spans="3:8">
      <c r="C69" s="85"/>
      <c r="D69" s="85"/>
      <c r="E69" s="85"/>
      <c r="F69" s="85"/>
      <c r="G69" s="85"/>
      <c r="H69" s="85"/>
    </row>
    <row r="70" spans="3:8">
      <c r="C70" s="85"/>
      <c r="D70" s="85"/>
      <c r="E70" s="85"/>
      <c r="F70" s="85"/>
      <c r="G70" s="85"/>
      <c r="H70" s="85"/>
    </row>
    <row r="71" spans="3:8">
      <c r="C71" s="85"/>
      <c r="D71" s="85"/>
      <c r="E71" s="85"/>
      <c r="F71" s="85"/>
      <c r="G71" s="85"/>
      <c r="H71" s="85"/>
    </row>
    <row r="72" spans="3:8">
      <c r="C72" s="85"/>
      <c r="D72" s="85"/>
      <c r="E72" s="85"/>
      <c r="F72" s="85"/>
      <c r="G72" s="85"/>
      <c r="H72" s="85"/>
    </row>
    <row r="73" spans="3:8">
      <c r="C73" s="85"/>
      <c r="D73" s="85"/>
      <c r="E73" s="85"/>
      <c r="F73" s="85"/>
      <c r="G73" s="85"/>
      <c r="H73" s="85"/>
    </row>
    <row r="74" spans="3:8">
      <c r="C74" s="85"/>
      <c r="D74" s="85"/>
      <c r="E74" s="85"/>
      <c r="F74" s="85"/>
      <c r="G74" s="85"/>
      <c r="H74" s="85"/>
    </row>
    <row r="75" spans="3:8">
      <c r="C75" s="85"/>
      <c r="D75" s="85"/>
      <c r="E75" s="85"/>
      <c r="F75" s="85"/>
      <c r="G75" s="85"/>
      <c r="H75" s="85"/>
    </row>
    <row r="76" spans="3:8">
      <c r="C76" s="85"/>
      <c r="D76" s="85"/>
      <c r="E76" s="85"/>
      <c r="F76" s="85"/>
      <c r="G76" s="85"/>
      <c r="H76" s="85"/>
    </row>
    <row r="77" spans="3:8">
      <c r="C77" s="85"/>
      <c r="D77" s="85"/>
      <c r="E77" s="85"/>
      <c r="F77" s="85"/>
      <c r="G77" s="85"/>
      <c r="H77" s="85"/>
    </row>
    <row r="78" spans="3:8">
      <c r="C78" s="85"/>
      <c r="D78" s="85"/>
      <c r="E78" s="85"/>
      <c r="F78" s="85"/>
      <c r="G78" s="85"/>
      <c r="H78" s="85"/>
    </row>
    <row r="79" spans="3:8">
      <c r="C79" s="85"/>
      <c r="D79" s="85"/>
      <c r="E79" s="85"/>
      <c r="F79" s="85"/>
      <c r="G79" s="85"/>
      <c r="H79" s="85"/>
    </row>
    <row r="80" spans="3:8">
      <c r="C80" s="85"/>
      <c r="D80" s="85"/>
      <c r="E80" s="85"/>
      <c r="F80" s="85"/>
      <c r="G80" s="85"/>
      <c r="H80" s="85"/>
    </row>
    <row r="81" spans="3:8">
      <c r="C81" s="85"/>
      <c r="D81" s="85"/>
      <c r="E81" s="85"/>
      <c r="F81" s="85"/>
      <c r="G81" s="85"/>
      <c r="H81" s="85"/>
    </row>
    <row r="82" spans="3:8">
      <c r="C82" s="85"/>
      <c r="D82" s="85"/>
      <c r="E82" s="85"/>
      <c r="F82" s="85"/>
      <c r="G82" s="85"/>
      <c r="H82" s="85"/>
    </row>
    <row r="83" spans="3:8">
      <c r="C83" s="85"/>
      <c r="D83" s="85"/>
      <c r="E83" s="85"/>
      <c r="F83" s="85"/>
      <c r="G83" s="85"/>
      <c r="H83" s="85"/>
    </row>
    <row r="84" spans="3:8">
      <c r="C84" s="85"/>
      <c r="D84" s="85"/>
      <c r="E84" s="85"/>
      <c r="F84" s="85"/>
      <c r="G84" s="85"/>
      <c r="H84" s="85"/>
    </row>
    <row r="85" spans="3:8">
      <c r="C85" s="85"/>
      <c r="D85" s="85"/>
      <c r="E85" s="85"/>
      <c r="F85" s="85"/>
      <c r="G85" s="85"/>
      <c r="H85" s="85"/>
    </row>
    <row r="86" spans="3:8">
      <c r="C86" s="85"/>
      <c r="D86" s="85"/>
      <c r="E86" s="85"/>
      <c r="F86" s="85"/>
      <c r="G86" s="85"/>
      <c r="H86" s="85"/>
    </row>
    <row r="87" spans="3:8">
      <c r="C87" s="85"/>
      <c r="D87" s="85"/>
      <c r="E87" s="85"/>
      <c r="F87" s="85"/>
      <c r="G87" s="85"/>
      <c r="H87" s="85"/>
    </row>
    <row r="88" spans="3:8">
      <c r="C88" s="85"/>
      <c r="D88" s="85"/>
      <c r="E88" s="85"/>
      <c r="F88" s="85"/>
      <c r="G88" s="85"/>
      <c r="H88" s="85"/>
    </row>
    <row r="89" spans="3:8">
      <c r="C89" s="85"/>
      <c r="D89" s="85"/>
      <c r="E89" s="85"/>
      <c r="F89" s="85"/>
      <c r="G89" s="85"/>
      <c r="H89" s="85"/>
    </row>
    <row r="90" spans="3:8">
      <c r="C90" s="85"/>
      <c r="D90" s="85"/>
      <c r="E90" s="85"/>
      <c r="F90" s="85"/>
      <c r="G90" s="85"/>
      <c r="H90" s="85"/>
    </row>
    <row r="91" spans="3:8">
      <c r="C91" s="85"/>
      <c r="D91" s="85"/>
      <c r="E91" s="85"/>
      <c r="F91" s="85"/>
      <c r="G91" s="85"/>
      <c r="H91" s="85"/>
    </row>
    <row r="92" spans="3:8">
      <c r="C92" s="85"/>
      <c r="D92" s="85"/>
      <c r="E92" s="85"/>
      <c r="F92" s="85"/>
      <c r="G92" s="85"/>
      <c r="H92" s="85"/>
    </row>
    <row r="93" spans="3:8">
      <c r="C93" s="85"/>
      <c r="D93" s="85"/>
      <c r="E93" s="85"/>
      <c r="F93" s="85"/>
      <c r="G93" s="85"/>
      <c r="H93" s="85"/>
    </row>
    <row r="94" spans="3:8">
      <c r="C94" s="85"/>
      <c r="D94" s="85"/>
      <c r="E94" s="85"/>
      <c r="F94" s="85"/>
      <c r="G94" s="85"/>
      <c r="H94" s="85"/>
    </row>
    <row r="95" spans="3:8">
      <c r="C95" s="85"/>
      <c r="D95" s="85"/>
      <c r="E95" s="85"/>
      <c r="F95" s="85"/>
      <c r="G95" s="85"/>
      <c r="H95" s="85"/>
    </row>
    <row r="96" spans="3:8">
      <c r="C96" s="85"/>
      <c r="D96" s="85"/>
      <c r="E96" s="85"/>
      <c r="F96" s="85"/>
      <c r="G96" s="85"/>
      <c r="H96" s="85"/>
    </row>
    <row r="97" spans="3:8">
      <c r="C97" s="85"/>
      <c r="D97" s="85"/>
      <c r="E97" s="85"/>
      <c r="F97" s="85"/>
      <c r="G97" s="85"/>
      <c r="H97" s="85"/>
    </row>
  </sheetData>
  <mergeCells count="12">
    <mergeCell ref="C34:G34"/>
    <mergeCell ref="C22:H22"/>
    <mergeCell ref="C23:H23"/>
    <mergeCell ref="C24:H24"/>
    <mergeCell ref="C26:H26"/>
    <mergeCell ref="C33:H33"/>
    <mergeCell ref="C21:H21"/>
    <mergeCell ref="C20:H20"/>
    <mergeCell ref="C15:H15"/>
    <mergeCell ref="C9:G9"/>
    <mergeCell ref="C17:H17"/>
    <mergeCell ref="C19:H19"/>
  </mergeCells>
  <printOptions horizontalCentered="1"/>
  <pageMargins left="0.25" right="0.25" top="0.75" bottom="0.75" header="0.3" footer="0.3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47</vt:i4>
      </vt:variant>
    </vt:vector>
  </HeadingPairs>
  <TitlesOfParts>
    <vt:vector size="61" baseType="lpstr">
      <vt:lpstr>Parametros</vt:lpstr>
      <vt:lpstr>MENU PRINCIPAL</vt:lpstr>
      <vt:lpstr>DatosEstudiante</vt:lpstr>
      <vt:lpstr>PA</vt:lpstr>
      <vt:lpstr>CC</vt:lpstr>
      <vt:lpstr>FE</vt:lpstr>
      <vt:lpstr>CA</vt:lpstr>
      <vt:lpstr>CRO</vt:lpstr>
      <vt:lpstr>ONT</vt:lpstr>
      <vt:lpstr>IS</vt:lpstr>
      <vt:lpstr>IE</vt:lpstr>
      <vt:lpstr>AE</vt:lpstr>
      <vt:lpstr>IT</vt:lpstr>
      <vt:lpstr>AF</vt:lpstr>
      <vt:lpstr>acta_area_actividad</vt:lpstr>
      <vt:lpstr>Acta_Carrera</vt:lpstr>
      <vt:lpstr>Acta_DelegInstit</vt:lpstr>
      <vt:lpstr>Acta_DelegInstit_Propietario</vt:lpstr>
      <vt:lpstr>acta_directora_vinculacion_ups</vt:lpstr>
      <vt:lpstr>Acta_Estudiante</vt:lpstr>
      <vt:lpstr>Acta_FechaSuscripcion</vt:lpstr>
      <vt:lpstr>acta_fechFin_Ano</vt:lpstr>
      <vt:lpstr>acta_fechFin_Dia</vt:lpstr>
      <vt:lpstr>acta_fechFin_Mes</vt:lpstr>
      <vt:lpstr>acta_fechIni_Ano</vt:lpstr>
      <vt:lpstr>acta_fechIni_Dia</vt:lpstr>
      <vt:lpstr>acta_fechIni_Mes</vt:lpstr>
      <vt:lpstr>acta_nombre_empresa</vt:lpstr>
      <vt:lpstr>acta_responsable_area</vt:lpstr>
      <vt:lpstr>Acta_Tipo_Actividad</vt:lpstr>
      <vt:lpstr>Acta_TutorAcademico</vt:lpstr>
      <vt:lpstr>anos</vt:lpstr>
      <vt:lpstr>Carreras</vt:lpstr>
      <vt:lpstr>CartaComp_Cod</vt:lpstr>
      <vt:lpstr>CartaComp_CodNum</vt:lpstr>
      <vt:lpstr>ciclos</vt:lpstr>
      <vt:lpstr>dias</vt:lpstr>
      <vt:lpstr>Horas_Actividades</vt:lpstr>
      <vt:lpstr>Ins_Cedula</vt:lpstr>
      <vt:lpstr>InsTipoDoc</vt:lpstr>
      <vt:lpstr>meses</vt:lpstr>
      <vt:lpstr>AE!Print_Area</vt:lpstr>
      <vt:lpstr>AF!Print_Area</vt:lpstr>
      <vt:lpstr>CA!Print_Area</vt:lpstr>
      <vt:lpstr>CC!Print_Area</vt:lpstr>
      <vt:lpstr>CRO!Print_Area</vt:lpstr>
      <vt:lpstr>FE!Print_Area</vt:lpstr>
      <vt:lpstr>IE!Print_Area</vt:lpstr>
      <vt:lpstr>IS!Print_Area</vt:lpstr>
      <vt:lpstr>IT!Print_Area</vt:lpstr>
      <vt:lpstr>ONT!Print_Area</vt:lpstr>
      <vt:lpstr>PA!Print_Area</vt:lpstr>
      <vt:lpstr>Programas</vt:lpstr>
      <vt:lpstr>Resp_VCS_sede</vt:lpstr>
      <vt:lpstr>RespVCS</vt:lpstr>
      <vt:lpstr>RespVCS_EX</vt:lpstr>
      <vt:lpstr>RespVCS_PA</vt:lpstr>
      <vt:lpstr>RespVCS_PP</vt:lpstr>
      <vt:lpstr>RespVCS_PP_PA_EX</vt:lpstr>
      <vt:lpstr>Tipos_Actividades</vt:lpstr>
      <vt:lpstr>tutores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Del Rocio Celi Mero</dc:creator>
  <cp:lastModifiedBy>Microsoft Office User</cp:lastModifiedBy>
  <cp:lastPrinted>2016-01-20T04:50:37Z</cp:lastPrinted>
  <dcterms:created xsi:type="dcterms:W3CDTF">2014-11-10T13:27:57Z</dcterms:created>
  <dcterms:modified xsi:type="dcterms:W3CDTF">2019-11-11T16:15:27Z</dcterms:modified>
</cp:coreProperties>
</file>